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27D8A1E8-5722-4AFB-8461-110D68C3A055}" xr6:coauthVersionLast="47" xr6:coauthVersionMax="47" xr10:uidLastSave="{00000000-0000-0000-0000-000000000000}"/>
  <bookViews>
    <workbookView xWindow="28680" yWindow="-120" windowWidth="29040" windowHeight="15840" firstSheet="1" activeTab="2" xr2:uid="{00000000-000D-0000-FFFF-FFFF00000000}"/>
  </bookViews>
  <sheets>
    <sheet name="산출근거" sheetId="1" state="hidden" r:id="rId1"/>
    <sheet name="일위대가목록" sheetId="4" r:id="rId2"/>
    <sheet name="일위대가표" sheetId="5" r:id="rId3"/>
    <sheet name="기계경비" sheetId="2" r:id="rId4"/>
  </sheets>
  <definedNames>
    <definedName name="_xlnm.Print_Area" localSheetId="3">기계경비!$A$1:$AE$58</definedName>
    <definedName name="_xlnm.Print_Area" localSheetId="0">산출근거!$A$1:$AC$159</definedName>
    <definedName name="_xlnm.Print_Area" localSheetId="1">일위대가목록!$A$1:$I$7</definedName>
    <definedName name="_xlnm.Print_Area" localSheetId="2">일위대가표!$A$1:$M$33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B9" i="5" l="1"/>
  <c r="A9" i="5"/>
  <c r="H10" i="5" l="1"/>
  <c r="F10" i="5"/>
  <c r="B4" i="4" l="1"/>
  <c r="A4" i="4"/>
  <c r="V32" i="5" l="1"/>
  <c r="V31" i="5"/>
  <c r="O50" i="5"/>
  <c r="F7" i="5"/>
  <c r="AB5" i="2"/>
  <c r="AC5" i="2" s="1"/>
  <c r="D4" i="4"/>
  <c r="K6" i="5"/>
  <c r="K7" i="5"/>
  <c r="E8" i="5"/>
  <c r="H7" i="5" l="1"/>
  <c r="J7" i="5"/>
  <c r="F8" i="5"/>
  <c r="E81" i="1"/>
  <c r="Q80" i="1"/>
  <c r="K80" i="1"/>
  <c r="H80" i="1"/>
  <c r="L77" i="1"/>
  <c r="N80" i="1" s="1"/>
  <c r="AB73" i="1"/>
  <c r="Z73" i="1"/>
  <c r="AA69" i="1"/>
  <c r="AA73" i="1" s="1"/>
  <c r="L7" i="5" l="1"/>
  <c r="T80" i="1"/>
  <c r="AC69" i="1"/>
  <c r="AC73" i="1" s="1"/>
  <c r="I88" i="1" l="1"/>
  <c r="I85" i="1"/>
  <c r="I91" i="1"/>
  <c r="AB16" i="1"/>
  <c r="Z16" i="1"/>
  <c r="AA8" i="2"/>
  <c r="AA4" i="2" s="1"/>
  <c r="G9" i="5" s="1"/>
  <c r="H9" i="5" s="1"/>
  <c r="Z6" i="2"/>
  <c r="L20" i="1"/>
  <c r="N23" i="1" s="1"/>
  <c r="Q23" i="1"/>
  <c r="K23" i="1"/>
  <c r="H23" i="1"/>
  <c r="E24" i="1"/>
  <c r="AA12" i="1"/>
  <c r="AA16" i="1" s="1"/>
  <c r="AC12" i="1" l="1"/>
  <c r="AC16" i="1" s="1"/>
  <c r="AC6" i="2"/>
  <c r="AB4" i="2"/>
  <c r="I9" i="5" s="1"/>
  <c r="J7" i="2"/>
  <c r="Z7" i="2" s="1"/>
  <c r="Z4" i="2" s="1"/>
  <c r="E9" i="5" s="1"/>
  <c r="E88" i="1"/>
  <c r="O88" i="1" s="1"/>
  <c r="AA88" i="1" s="1"/>
  <c r="AA94" i="1" s="1"/>
  <c r="AA118" i="1" s="1"/>
  <c r="AA63" i="1" s="1"/>
  <c r="E31" i="1"/>
  <c r="AC8" i="2"/>
  <c r="T23" i="1"/>
  <c r="I34" i="1" s="1"/>
  <c r="J9" i="5" l="1"/>
  <c r="F9" i="5"/>
  <c r="AC7" i="2"/>
  <c r="AC4" i="2" s="1"/>
  <c r="H8" i="5"/>
  <c r="I10" i="5" s="1"/>
  <c r="AC88" i="1"/>
  <c r="E91" i="1"/>
  <c r="O91" i="1" s="1"/>
  <c r="AB91" i="1" s="1"/>
  <c r="E34" i="1"/>
  <c r="O34" i="1" s="1"/>
  <c r="AB34" i="1" s="1"/>
  <c r="E85" i="1"/>
  <c r="O85" i="1" s="1"/>
  <c r="Z85" i="1" s="1"/>
  <c r="E28" i="1"/>
  <c r="I28" i="1"/>
  <c r="I31" i="1"/>
  <c r="O31" i="1" s="1"/>
  <c r="AA31" i="1" s="1"/>
  <c r="F6" i="5" l="1"/>
  <c r="E4" i="4" s="1"/>
  <c r="H6" i="5"/>
  <c r="K9" i="5"/>
  <c r="L9" i="5"/>
  <c r="J8" i="5"/>
  <c r="K8" i="5"/>
  <c r="AA37" i="1"/>
  <c r="AA61" i="1" s="1"/>
  <c r="AA6" i="1" s="1"/>
  <c r="AC31" i="1"/>
  <c r="AC91" i="1"/>
  <c r="AB94" i="1"/>
  <c r="AB118" i="1" s="1"/>
  <c r="AB63" i="1" s="1"/>
  <c r="O28" i="1"/>
  <c r="Z28" i="1" s="1"/>
  <c r="AC28" i="1" s="1"/>
  <c r="AC34" i="1"/>
  <c r="AB37" i="1"/>
  <c r="AB61" i="1" s="1"/>
  <c r="AB6" i="1" s="1"/>
  <c r="AC85" i="1"/>
  <c r="Z94" i="1"/>
  <c r="Z118" i="1" s="1"/>
  <c r="Z63" i="1" s="1"/>
  <c r="J10" i="5" l="1"/>
  <c r="L10" i="5" s="1"/>
  <c r="K10" i="5"/>
  <c r="F4" i="4"/>
  <c r="AC37" i="1"/>
  <c r="AC61" i="1" s="1"/>
  <c r="AC6" i="1" s="1"/>
  <c r="L8" i="5"/>
  <c r="Z37" i="1"/>
  <c r="Z61" i="1" s="1"/>
  <c r="Z6" i="1" s="1"/>
  <c r="AC94" i="1"/>
  <c r="AC118" i="1" s="1"/>
  <c r="AC63" i="1" s="1"/>
  <c r="L6" i="5" l="1"/>
  <c r="J6" i="5"/>
  <c r="G4" i="4" s="1"/>
  <c r="H4" i="4" l="1"/>
</calcChain>
</file>

<file path=xl/sharedStrings.xml><?xml version="1.0" encoding="utf-8"?>
<sst xmlns="http://schemas.openxmlformats.org/spreadsheetml/2006/main" count="162" uniqueCount="85">
  <si>
    <t>단 가 산 출</t>
    <phoneticPr fontId="3" type="noConversion"/>
  </si>
  <si>
    <t>산 출 근 거</t>
    <phoneticPr fontId="3" type="noConversion"/>
  </si>
  <si>
    <t>재료비</t>
  </si>
  <si>
    <t>재료비</t>
    <phoneticPr fontId="3" type="noConversion"/>
  </si>
  <si>
    <t>노무비</t>
  </si>
  <si>
    <t>노무비</t>
    <phoneticPr fontId="3" type="noConversion"/>
  </si>
  <si>
    <t>경비</t>
    <phoneticPr fontId="3" type="noConversion"/>
  </si>
  <si>
    <t>합 계</t>
    <phoneticPr fontId="3" type="noConversion"/>
  </si>
  <si>
    <t>1호표</t>
    <phoneticPr fontId="3" type="noConversion"/>
  </si>
  <si>
    <t xml:space="preserve">보통인부 : </t>
    <phoneticPr fontId="3" type="noConversion"/>
  </si>
  <si>
    <t>인</t>
  </si>
  <si>
    <t>인</t>
    <phoneticPr fontId="3" type="noConversion"/>
  </si>
  <si>
    <t>X</t>
    <phoneticPr fontId="3" type="noConversion"/>
  </si>
  <si>
    <t>소     계</t>
    <phoneticPr fontId="3" type="noConversion"/>
  </si>
  <si>
    <t>1. 인   력 (10% 적용)</t>
    <phoneticPr fontId="3" type="noConversion"/>
  </si>
  <si>
    <t>구조물 터파기 (인력10%+굴삭기06W 70%) , M3</t>
    <phoneticPr fontId="3" type="noConversion"/>
  </si>
  <si>
    <t xml:space="preserve"> 2. 기계 (백호우 0.6 ㎥):90% </t>
    <phoneticPr fontId="3" type="noConversion"/>
  </si>
  <si>
    <t>=</t>
    <phoneticPr fontId="3" type="noConversion"/>
  </si>
  <si>
    <t>q</t>
    <phoneticPr fontId="3" type="noConversion"/>
  </si>
  <si>
    <t>f</t>
    <phoneticPr fontId="3" type="noConversion"/>
  </si>
  <si>
    <t>E</t>
    <phoneticPr fontId="3" type="noConversion"/>
  </si>
  <si>
    <t>K</t>
    <phoneticPr fontId="3" type="noConversion"/>
  </si>
  <si>
    <t>Cm</t>
    <phoneticPr fontId="3" type="noConversion"/>
  </si>
  <si>
    <t>sec(90도)</t>
    <phoneticPr fontId="3" type="noConversion"/>
  </si>
  <si>
    <t>=</t>
    <phoneticPr fontId="3" type="noConversion"/>
  </si>
  <si>
    <t>M3/hr</t>
    <phoneticPr fontId="3" type="noConversion"/>
  </si>
  <si>
    <t>재료비</t>
    <phoneticPr fontId="3" type="noConversion"/>
  </si>
  <si>
    <t>경  비</t>
    <phoneticPr fontId="3" type="noConversion"/>
  </si>
  <si>
    <t>X</t>
    <phoneticPr fontId="3" type="noConversion"/>
  </si>
  <si>
    <t>X</t>
    <phoneticPr fontId="3" type="noConversion"/>
  </si>
  <si>
    <t>/</t>
    <phoneticPr fontId="3" type="noConversion"/>
  </si>
  <si>
    <t>/</t>
    <phoneticPr fontId="3" type="noConversion"/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</si>
  <si>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</si>
  <si>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</si>
  <si>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</si>
  <si>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</si>
  <si>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</si>
  <si>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</si>
  <si>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</si>
  <si>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/>
  </si>
  <si>
    <t>￦×</t>
  </si>
  <si>
    <t>×</t>
  </si>
  <si>
    <t>10(-7)</t>
  </si>
  <si>
    <t>주연료</t>
  </si>
  <si>
    <t>경유</t>
  </si>
  <si>
    <t>ℓ</t>
  </si>
  <si>
    <t>잡    품</t>
  </si>
  <si>
    <t>주연료의</t>
  </si>
  <si>
    <t>%</t>
  </si>
  <si>
    <t>1/8*16/12*25/20</t>
  </si>
  <si>
    <t>노무비</t>
    <phoneticPr fontId="3" type="noConversion"/>
  </si>
  <si>
    <t>총 계</t>
    <phoneticPr fontId="3" type="noConversion"/>
  </si>
  <si>
    <t>명      칭</t>
  </si>
  <si>
    <t>규      격</t>
  </si>
  <si>
    <t>수   량</t>
  </si>
  <si>
    <t>단위</t>
  </si>
  <si>
    <t>노 무 비</t>
  </si>
  <si>
    <t>재 료 비</t>
  </si>
  <si>
    <t>비  고</t>
  </si>
  <si>
    <t>단   가</t>
  </si>
  <si>
    <t>금    액</t>
  </si>
  <si>
    <t>일위대가 목록표</t>
  </si>
  <si>
    <t>일 위 대 가 표</t>
  </si>
  <si>
    <t>효 표</t>
    <phoneticPr fontId="3" type="noConversion"/>
  </si>
  <si>
    <t>2호표</t>
    <phoneticPr fontId="3" type="noConversion"/>
  </si>
  <si>
    <t>합    계</t>
    <phoneticPr fontId="3" type="noConversion"/>
  </si>
  <si>
    <t>재 료 비</t>
    <phoneticPr fontId="3" type="noConversion"/>
  </si>
  <si>
    <t>노 무 비</t>
    <phoneticPr fontId="3" type="noConversion"/>
  </si>
  <si>
    <t>1일시공량</t>
    <phoneticPr fontId="3" type="noConversion"/>
  </si>
  <si>
    <t>수량</t>
    <phoneticPr fontId="3" type="noConversion"/>
  </si>
  <si>
    <t>hr</t>
    <phoneticPr fontId="3" type="noConversion"/>
  </si>
  <si>
    <t xml:space="preserve"> 제    1 호표</t>
    <phoneticPr fontId="3" type="noConversion"/>
  </si>
  <si>
    <t>`</t>
    <phoneticPr fontId="3" type="noConversion"/>
  </si>
  <si>
    <t>보통인부</t>
    <phoneticPr fontId="3" type="noConversion"/>
  </si>
  <si>
    <t>%</t>
    <phoneticPr fontId="3" type="noConversion"/>
  </si>
  <si>
    <t>인력품의</t>
    <phoneticPr fontId="3" type="noConversion"/>
  </si>
  <si>
    <t>공구손료 및 경장비</t>
    <phoneticPr fontId="3" type="noConversion"/>
  </si>
  <si>
    <t>화물차 운전사</t>
    <phoneticPr fontId="3" type="noConversion"/>
  </si>
  <si>
    <t>파형강관 부설 및 접합</t>
    <phoneticPr fontId="3" type="noConversion"/>
  </si>
  <si>
    <t>본</t>
    <phoneticPr fontId="3" type="noConversion"/>
  </si>
  <si>
    <t>10 Ton</t>
    <phoneticPr fontId="3" type="noConversion"/>
  </si>
  <si>
    <t>트럭탑재형 크레인</t>
    <phoneticPr fontId="3" type="noConversion"/>
  </si>
  <si>
    <t xml:space="preserve"> 손료</t>
    <phoneticPr fontId="3" type="noConversion"/>
  </si>
  <si>
    <t>배관공(수도)</t>
    <phoneticPr fontId="3" type="noConversion"/>
  </si>
  <si>
    <t>D1000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</si>
</sst>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.##"/>
    <numFmt numFmtId="177" formatCode="#,##0.#######"/>
    <numFmt numFmtId="178" formatCode="0.#######;\-0.#######;#"/>
    <numFmt numFmtId="179" formatCode="0.000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0"/>
      <color indexed="8"/>
      <name val="Arial"/>
      <family val="2"/>
    </font>
    <font>
      <b/>
      <sz val="9"/>
      <color indexed="8"/>
      <name val="굴림체"/>
      <family val="3"/>
    </font>
    <font>
      <b/>
      <sz val="9"/>
      <color rgb="FF000000"/>
      <name val="굴림체"/>
      <family val="3"/>
    </font>
    <font>
      <sz val="9"/>
      <color rgb="FF000000"/>
      <name val="굴림체"/>
      <family val="3"/>
    </font>
    <font>
      <sz val="11"/>
      <color theme="1"/>
      <name val="맑은 고딕"/>
      <family val="3"/>
      <charset val="129"/>
      <scheme val="minor"/>
    </font>
    <font>
      <b/>
      <u/>
      <sz val="15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u/>
      <sz val="14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3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41" fontId="7" fillId="2" borderId="22" xfId="1" applyFont="1" applyFill="1" applyBorder="1">
      <alignment vertical="center"/>
    </xf>
    <xf numFmtId="41" fontId="7" fillId="2" borderId="23" xfId="1" applyFont="1" applyFill="1" applyBorder="1">
      <alignment vertical="center"/>
    </xf>
    <xf numFmtId="41" fontId="7" fillId="2" borderId="5" xfId="1" applyFont="1" applyFill="1" applyBorder="1">
      <alignment vertical="center"/>
    </xf>
    <xf numFmtId="41" fontId="7" fillId="2" borderId="18" xfId="1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6" fillId="2" borderId="23" xfId="0" applyFont="1" applyFill="1" applyBorder="1">
      <alignment vertical="center"/>
    </xf>
    <xf numFmtId="41" fontId="6" fillId="2" borderId="22" xfId="1" applyFont="1" applyFill="1" applyBorder="1">
      <alignment vertical="center"/>
    </xf>
    <xf numFmtId="41" fontId="6" fillId="2" borderId="23" xfId="1" applyFont="1" applyFill="1" applyBorder="1">
      <alignment vertical="center"/>
    </xf>
    <xf numFmtId="41" fontId="7" fillId="2" borderId="0" xfId="1" applyFont="1" applyFill="1" applyBorder="1">
      <alignment vertical="center"/>
    </xf>
    <xf numFmtId="3" fontId="11" fillId="2" borderId="25" xfId="0" applyNumberFormat="1" applyFont="1" applyFill="1" applyBorder="1" applyAlignment="1">
      <alignment horizontal="right" vertical="center"/>
    </xf>
    <xf numFmtId="3" fontId="11" fillId="2" borderId="24" xfId="0" applyNumberFormat="1" applyFont="1" applyFill="1" applyBorder="1" applyAlignment="1">
      <alignment horizontal="left" vertical="center"/>
    </xf>
    <xf numFmtId="3" fontId="11" fillId="2" borderId="25" xfId="0" applyNumberFormat="1" applyFont="1" applyFill="1" applyBorder="1" applyAlignment="1">
      <alignment horizontal="left" vertical="center"/>
    </xf>
    <xf numFmtId="176" fontId="11" fillId="2" borderId="25" xfId="0" applyNumberFormat="1" applyFont="1" applyFill="1" applyBorder="1">
      <alignment vertical="center"/>
    </xf>
    <xf numFmtId="3" fontId="11" fillId="2" borderId="26" xfId="0" applyNumberFormat="1" applyFont="1" applyFill="1" applyBorder="1" applyAlignment="1">
      <alignment horizontal="left" vertical="center"/>
    </xf>
    <xf numFmtId="3" fontId="11" fillId="2" borderId="27" xfId="0" applyNumberFormat="1" applyFont="1" applyFill="1" applyBorder="1">
      <alignment vertical="center"/>
    </xf>
    <xf numFmtId="3" fontId="9" fillId="3" borderId="29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1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41" fontId="6" fillId="2" borderId="5" xfId="1" applyFont="1" applyFill="1" applyBorder="1">
      <alignment vertical="center"/>
    </xf>
    <xf numFmtId="41" fontId="6" fillId="2" borderId="18" xfId="1" applyFont="1" applyFill="1" applyBorder="1">
      <alignment vertical="center"/>
    </xf>
    <xf numFmtId="41" fontId="6" fillId="2" borderId="22" xfId="0" applyNumberFormat="1" applyFont="1" applyFill="1" applyBorder="1">
      <alignment vertical="center"/>
    </xf>
    <xf numFmtId="41" fontId="7" fillId="2" borderId="19" xfId="0" applyNumberFormat="1" applyFont="1" applyFill="1" applyBorder="1">
      <alignment vertical="center"/>
    </xf>
    <xf numFmtId="0" fontId="12" fillId="2" borderId="0" xfId="0" applyFont="1" applyFill="1">
      <alignment vertical="center"/>
    </xf>
    <xf numFmtId="3" fontId="11" fillId="2" borderId="32" xfId="0" applyNumberFormat="1" applyFont="1" applyFill="1" applyBorder="1">
      <alignment vertical="center"/>
    </xf>
    <xf numFmtId="0" fontId="0" fillId="2" borderId="0" xfId="0" applyFill="1" applyAlignment="1">
      <alignment shrinkToFit="1"/>
    </xf>
    <xf numFmtId="49" fontId="14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176" fontId="11" fillId="2" borderId="0" xfId="0" applyNumberFormat="1" applyFont="1" applyFill="1">
      <alignment vertical="center"/>
    </xf>
    <xf numFmtId="3" fontId="11" fillId="2" borderId="0" xfId="0" applyNumberFormat="1" applyFont="1" applyFill="1">
      <alignment vertical="center"/>
    </xf>
    <xf numFmtId="3" fontId="11" fillId="2" borderId="0" xfId="0" applyNumberFormat="1" applyFont="1" applyFill="1" applyAlignment="1">
      <alignment horizontal="right" vertical="center"/>
    </xf>
    <xf numFmtId="3" fontId="10" fillId="2" borderId="24" xfId="0" applyNumberFormat="1" applyFont="1" applyFill="1" applyBorder="1" applyAlignment="1">
      <alignment horizontal="left" vertical="center"/>
    </xf>
    <xf numFmtId="3" fontId="10" fillId="2" borderId="25" xfId="0" applyNumberFormat="1" applyFont="1" applyFill="1" applyBorder="1" applyAlignment="1">
      <alignment horizontal="right" vertical="center"/>
    </xf>
    <xf numFmtId="3" fontId="10" fillId="2" borderId="26" xfId="0" applyNumberFormat="1" applyFont="1" applyFill="1" applyBorder="1">
      <alignment vertical="center"/>
    </xf>
    <xf numFmtId="3" fontId="10" fillId="2" borderId="28" xfId="0" applyNumberFormat="1" applyFont="1" applyFill="1" applyBorder="1">
      <alignment vertical="center"/>
    </xf>
    <xf numFmtId="3" fontId="10" fillId="2" borderId="32" xfId="0" applyNumberFormat="1" applyFont="1" applyFill="1" applyBorder="1">
      <alignment vertical="center"/>
    </xf>
    <xf numFmtId="3" fontId="10" fillId="2" borderId="27" xfId="0" applyNumberFormat="1" applyFont="1" applyFill="1" applyBorder="1">
      <alignment vertical="center"/>
    </xf>
    <xf numFmtId="0" fontId="2" fillId="2" borderId="0" xfId="0" applyFont="1" applyFill="1" applyAlignment="1">
      <alignment shrinkToFit="1"/>
    </xf>
    <xf numFmtId="176" fontId="11" fillId="2" borderId="28" xfId="0" applyNumberFormat="1" applyFont="1" applyFill="1" applyBorder="1">
      <alignment vertical="center"/>
    </xf>
    <xf numFmtId="41" fontId="19" fillId="2" borderId="1" xfId="1" applyFont="1" applyFill="1" applyBorder="1" applyAlignment="1">
      <alignment horizontal="right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left" vertical="center" shrinkToFit="1"/>
    </xf>
    <xf numFmtId="0" fontId="19" fillId="2" borderId="0" xfId="0" applyFont="1" applyFill="1" applyAlignment="1">
      <alignment shrinkToFit="1"/>
    </xf>
    <xf numFmtId="0" fontId="20" fillId="2" borderId="0" xfId="0" applyFont="1" applyFill="1" applyAlignment="1">
      <alignment shrinkToFit="1"/>
    </xf>
    <xf numFmtId="41" fontId="19" fillId="2" borderId="1" xfId="1" applyFont="1" applyFill="1" applyBorder="1" applyAlignment="1">
      <alignment vertical="center" shrinkToFit="1"/>
    </xf>
    <xf numFmtId="0" fontId="19" fillId="2" borderId="0" xfId="0" applyFont="1" applyFill="1" applyAlignment="1">
      <alignment vertical="center" shrinkToFit="1"/>
    </xf>
    <xf numFmtId="41" fontId="17" fillId="2" borderId="36" xfId="1" applyFont="1" applyFill="1" applyBorder="1" applyAlignment="1">
      <alignment vertical="center" shrinkToFit="1"/>
    </xf>
    <xf numFmtId="41" fontId="18" fillId="2" borderId="36" xfId="1" applyFont="1" applyFill="1" applyBorder="1" applyAlignment="1">
      <alignment vertical="center" shrinkToFit="1"/>
    </xf>
    <xf numFmtId="0" fontId="17" fillId="2" borderId="37" xfId="0" applyFont="1" applyFill="1" applyBorder="1" applyAlignment="1">
      <alignment horizontal="center" vertical="center" shrinkToFit="1"/>
    </xf>
    <xf numFmtId="41" fontId="17" fillId="2" borderId="37" xfId="1" applyFont="1" applyFill="1" applyBorder="1" applyAlignment="1">
      <alignment vertical="center" shrinkToFit="1"/>
    </xf>
    <xf numFmtId="41" fontId="16" fillId="2" borderId="37" xfId="1" applyFont="1" applyFill="1" applyBorder="1" applyAlignment="1">
      <alignment horizontal="center" vertical="center" shrinkToFit="1"/>
    </xf>
    <xf numFmtId="49" fontId="14" fillId="2" borderId="37" xfId="0" applyNumberFormat="1" applyFont="1" applyFill="1" applyBorder="1" applyAlignment="1">
      <alignment horizontal="left" vertical="center" shrinkToFit="1"/>
    </xf>
    <xf numFmtId="49" fontId="14" fillId="2" borderId="37" xfId="0" applyNumberFormat="1" applyFont="1" applyFill="1" applyBorder="1" applyAlignment="1">
      <alignment horizontal="center" vertical="center" shrinkToFit="1"/>
    </xf>
    <xf numFmtId="178" fontId="14" fillId="2" borderId="37" xfId="0" applyNumberFormat="1" applyFont="1" applyFill="1" applyBorder="1" applyAlignment="1">
      <alignment horizontal="right" vertical="center" shrinkToFit="1"/>
    </xf>
    <xf numFmtId="41" fontId="14" fillId="2" borderId="37" xfId="1" applyFont="1" applyFill="1" applyBorder="1" applyAlignment="1">
      <alignment horizontal="right" vertical="center" shrinkToFit="1"/>
    </xf>
    <xf numFmtId="41" fontId="14" fillId="2" borderId="37" xfId="1" applyFont="1" applyFill="1" applyBorder="1" applyAlignment="1">
      <alignment horizontal="center" vertical="center" shrinkToFit="1"/>
    </xf>
    <xf numFmtId="49" fontId="14" fillId="2" borderId="38" xfId="0" applyNumberFormat="1" applyFont="1" applyFill="1" applyBorder="1" applyAlignment="1">
      <alignment horizontal="left" vertical="center" shrinkToFit="1"/>
    </xf>
    <xf numFmtId="49" fontId="14" fillId="2" borderId="38" xfId="0" applyNumberFormat="1" applyFont="1" applyFill="1" applyBorder="1" applyAlignment="1">
      <alignment horizontal="center" vertical="center" shrinkToFit="1"/>
    </xf>
    <xf numFmtId="178" fontId="14" fillId="2" borderId="38" xfId="0" applyNumberFormat="1" applyFont="1" applyFill="1" applyBorder="1" applyAlignment="1">
      <alignment horizontal="right" vertical="center" shrinkToFit="1"/>
    </xf>
    <xf numFmtId="41" fontId="14" fillId="2" borderId="38" xfId="1" applyFont="1" applyFill="1" applyBorder="1" applyAlignment="1">
      <alignment horizontal="right" vertical="center" shrinkToFit="1"/>
    </xf>
    <xf numFmtId="41" fontId="14" fillId="2" borderId="38" xfId="1" applyFont="1" applyFill="1" applyBorder="1" applyAlignment="1">
      <alignment horizontal="center" vertical="center" shrinkToFit="1"/>
    </xf>
    <xf numFmtId="3" fontId="15" fillId="2" borderId="24" xfId="0" applyNumberFormat="1" applyFont="1" applyFill="1" applyBorder="1" applyAlignment="1">
      <alignment horizontal="left" vertical="center"/>
    </xf>
    <xf numFmtId="3" fontId="10" fillId="2" borderId="25" xfId="0" applyNumberFormat="1" applyFont="1" applyFill="1" applyBorder="1" applyAlignment="1">
      <alignment horizontal="center" vertical="center"/>
    </xf>
    <xf numFmtId="3" fontId="15" fillId="2" borderId="25" xfId="0" applyNumberFormat="1" applyFont="1" applyFill="1" applyBorder="1" applyAlignment="1">
      <alignment horizontal="center" vertical="center"/>
    </xf>
    <xf numFmtId="3" fontId="11" fillId="2" borderId="25" xfId="0" applyNumberFormat="1" applyFont="1" applyFill="1" applyBorder="1" applyAlignment="1">
      <alignment horizontal="center" vertical="center"/>
    </xf>
    <xf numFmtId="0" fontId="19" fillId="2" borderId="1" xfId="1" applyNumberFormat="1" applyFont="1" applyFill="1" applyBorder="1" applyAlignment="1">
      <alignment vertical="center" shrinkToFit="1"/>
    </xf>
    <xf numFmtId="41" fontId="19" fillId="2" borderId="1" xfId="1" applyFont="1" applyFill="1" applyBorder="1" applyAlignment="1">
      <alignment horizontal="left" vertical="center" shrinkToFit="1"/>
    </xf>
    <xf numFmtId="41" fontId="19" fillId="2" borderId="1" xfId="1" applyFont="1" applyFill="1" applyBorder="1" applyAlignment="1">
      <alignment horizontal="center" vertical="center" shrinkToFit="1"/>
    </xf>
    <xf numFmtId="3" fontId="10" fillId="2" borderId="24" xfId="0" applyNumberFormat="1" applyFont="1" applyFill="1" applyBorder="1" applyAlignment="1">
      <alignment horizontal="left" vertical="center" shrinkToFit="1"/>
    </xf>
    <xf numFmtId="0" fontId="16" fillId="2" borderId="37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7" fillId="2" borderId="36" xfId="0" applyFont="1" applyFill="1" applyBorder="1" applyAlignment="1">
      <alignment shrinkToFit="1"/>
    </xf>
    <xf numFmtId="0" fontId="16" fillId="2" borderId="37" xfId="0" applyFont="1" applyFill="1" applyBorder="1" applyAlignment="1">
      <alignment horizontal="left" vertical="center" shrinkToFit="1"/>
    </xf>
    <xf numFmtId="0" fontId="14" fillId="2" borderId="37" xfId="0" applyFont="1" applyFill="1" applyBorder="1" applyAlignment="1">
      <alignment horizontal="left" vertical="center" shrinkToFit="1"/>
    </xf>
    <xf numFmtId="0" fontId="14" fillId="2" borderId="37" xfId="1" applyNumberFormat="1" applyFont="1" applyFill="1" applyBorder="1" applyAlignment="1">
      <alignment horizontal="right" vertical="center" shrinkToFit="1"/>
    </xf>
    <xf numFmtId="0" fontId="14" fillId="2" borderId="37" xfId="1" applyNumberFormat="1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right" vertical="center" shrinkToFit="1"/>
    </xf>
    <xf numFmtId="3" fontId="14" fillId="2" borderId="37" xfId="0" applyNumberFormat="1" applyFont="1" applyFill="1" applyBorder="1" applyAlignment="1">
      <alignment horizontal="left" vertical="center" shrinkToFit="1"/>
    </xf>
    <xf numFmtId="3" fontId="14" fillId="2" borderId="37" xfId="0" applyNumberFormat="1" applyFont="1" applyFill="1" applyBorder="1" applyAlignment="1">
      <alignment horizontal="center" vertical="center" shrinkToFit="1"/>
    </xf>
    <xf numFmtId="179" fontId="14" fillId="2" borderId="37" xfId="0" applyNumberFormat="1" applyFont="1" applyFill="1" applyBorder="1" applyAlignment="1">
      <alignment horizontal="center" vertical="center" shrinkToFit="1"/>
    </xf>
    <xf numFmtId="3" fontId="10" fillId="2" borderId="25" xfId="0" applyNumberFormat="1" applyFont="1" applyFill="1" applyBorder="1" applyAlignment="1">
      <alignment horizontal="left" vertical="center"/>
    </xf>
    <xf numFmtId="3" fontId="11" fillId="2" borderId="39" xfId="0" applyNumberFormat="1" applyFont="1" applyFill="1" applyBorder="1" applyAlignment="1">
      <alignment horizontal="left" vertical="center"/>
    </xf>
    <xf numFmtId="3" fontId="11" fillId="2" borderId="40" xfId="0" applyNumberFormat="1" applyFont="1" applyFill="1" applyBorder="1" applyAlignment="1">
      <alignment horizontal="left" vertical="center"/>
    </xf>
    <xf numFmtId="176" fontId="11" fillId="2" borderId="41" xfId="0" applyNumberFormat="1" applyFont="1" applyFill="1" applyBorder="1">
      <alignment vertical="center"/>
    </xf>
    <xf numFmtId="3" fontId="11" fillId="2" borderId="42" xfId="0" applyNumberFormat="1" applyFont="1" applyFill="1" applyBorder="1">
      <alignment vertical="center"/>
    </xf>
    <xf numFmtId="3" fontId="11" fillId="2" borderId="43" xfId="0" applyNumberFormat="1" applyFont="1" applyFill="1" applyBorder="1">
      <alignment vertical="center"/>
    </xf>
    <xf numFmtId="176" fontId="11" fillId="2" borderId="40" xfId="0" applyNumberFormat="1" applyFont="1" applyFill="1" applyBorder="1">
      <alignment vertical="center"/>
    </xf>
    <xf numFmtId="3" fontId="11" fillId="2" borderId="40" xfId="0" applyNumberFormat="1" applyFont="1" applyFill="1" applyBorder="1" applyAlignment="1">
      <alignment horizontal="right" vertical="center"/>
    </xf>
    <xf numFmtId="3" fontId="11" fillId="2" borderId="44" xfId="0" applyNumberFormat="1" applyFont="1" applyFill="1" applyBorder="1" applyAlignment="1">
      <alignment horizontal="left" vertical="center"/>
    </xf>
    <xf numFmtId="49" fontId="16" fillId="2" borderId="9" xfId="0" applyNumberFormat="1" applyFont="1" applyFill="1" applyBorder="1" applyAlignment="1">
      <alignment horizontal="center" vertical="center" shrinkToFit="1"/>
    </xf>
    <xf numFmtId="0" fontId="16" fillId="2" borderId="45" xfId="0" applyFont="1" applyFill="1" applyBorder="1" applyAlignment="1">
      <alignment horizontal="left" vertical="center" shrinkToFit="1"/>
    </xf>
    <xf numFmtId="0" fontId="16" fillId="2" borderId="45" xfId="0" applyFont="1" applyFill="1" applyBorder="1" applyAlignment="1">
      <alignment horizontal="center" vertical="center" shrinkToFit="1"/>
    </xf>
    <xf numFmtId="0" fontId="17" fillId="2" borderId="45" xfId="0" applyFont="1" applyFill="1" applyBorder="1" applyAlignment="1">
      <alignment horizontal="center" vertical="center" shrinkToFit="1"/>
    </xf>
    <xf numFmtId="41" fontId="17" fillId="2" borderId="45" xfId="1" applyFont="1" applyFill="1" applyBorder="1" applyAlignment="1">
      <alignment vertical="center" shrinkToFit="1"/>
    </xf>
    <xf numFmtId="41" fontId="16" fillId="2" borderId="45" xfId="1" applyFont="1" applyFill="1" applyBorder="1" applyAlignment="1">
      <alignment horizontal="center" vertical="center" shrinkToFit="1"/>
    </xf>
    <xf numFmtId="0" fontId="19" fillId="2" borderId="1" xfId="1" applyNumberFormat="1" applyFont="1" applyFill="1" applyBorder="1" applyAlignment="1">
      <alignment horizontal="center" vertical="center" shrinkToFit="1"/>
    </xf>
    <xf numFmtId="49" fontId="14" fillId="2" borderId="0" xfId="0" applyNumberFormat="1" applyFont="1" applyFill="1" applyAlignment="1">
      <alignment horizontal="left" vertical="center" shrinkToFit="1"/>
    </xf>
    <xf numFmtId="178" fontId="14" fillId="2" borderId="0" xfId="0" applyNumberFormat="1" applyFont="1" applyFill="1" applyAlignment="1">
      <alignment horizontal="right" vertical="center" shrinkToFit="1"/>
    </xf>
    <xf numFmtId="49" fontId="14" fillId="2" borderId="0" xfId="0" applyNumberFormat="1" applyFont="1" applyFill="1" applyAlignment="1">
      <alignment horizontal="center" vertical="center" shrinkToFit="1"/>
    </xf>
    <xf numFmtId="41" fontId="14" fillId="2" borderId="0" xfId="1" applyFont="1" applyFill="1" applyBorder="1" applyAlignment="1">
      <alignment horizontal="right" vertical="center" shrinkToFit="1"/>
    </xf>
    <xf numFmtId="41" fontId="14" fillId="2" borderId="0" xfId="1" applyFont="1" applyFill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left" vertical="center" shrinkToFit="1"/>
    </xf>
    <xf numFmtId="0" fontId="17" fillId="2" borderId="0" xfId="0" applyFont="1" applyFill="1" applyAlignment="1">
      <alignment shrinkToFit="1"/>
    </xf>
    <xf numFmtId="41" fontId="17" fillId="2" borderId="0" xfId="1" applyFont="1" applyFill="1" applyBorder="1" applyAlignment="1">
      <alignment vertical="center" shrinkToFit="1"/>
    </xf>
    <xf numFmtId="41" fontId="18" fillId="2" borderId="0" xfId="1" applyFont="1" applyFill="1" applyBorder="1" applyAlignment="1">
      <alignment vertical="center" shrinkToFit="1"/>
    </xf>
    <xf numFmtId="49" fontId="16" fillId="2" borderId="0" xfId="0" applyNumberFormat="1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41" fontId="16" fillId="2" borderId="0" xfId="1" applyFont="1" applyFill="1" applyBorder="1" applyAlignment="1">
      <alignment horizontal="center" vertical="center" shrinkToFit="1"/>
    </xf>
    <xf numFmtId="2" fontId="14" fillId="2" borderId="37" xfId="0" applyNumberFormat="1" applyFont="1" applyFill="1" applyBorder="1" applyAlignment="1">
      <alignment horizontal="center" vertical="center" shrinkToFit="1"/>
    </xf>
    <xf numFmtId="0" fontId="16" fillId="2" borderId="36" xfId="0" applyFont="1" applyFill="1" applyBorder="1" applyAlignment="1">
      <alignment horizontal="left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41" fontId="18" fillId="2" borderId="37" xfId="1" applyFont="1" applyFill="1" applyBorder="1" applyAlignment="1">
      <alignment vertical="center" shrinkToFit="1"/>
    </xf>
    <xf numFmtId="0" fontId="16" fillId="2" borderId="36" xfId="0" applyFont="1" applyFill="1" applyBorder="1" applyAlignment="1">
      <alignment horizontal="center" vertical="center" shrinkToFit="1"/>
    </xf>
    <xf numFmtId="41" fontId="17" fillId="4" borderId="37" xfId="1" applyFont="1" applyFill="1" applyBorder="1" applyAlignment="1">
      <alignment vertical="center" shrinkToFit="1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41" fontId="7" fillId="2" borderId="0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1" fontId="7" fillId="2" borderId="0" xfId="0" applyNumberFormat="1" applyFont="1" applyFill="1" applyAlignment="1">
      <alignment horizontal="center" vertical="center" shrinkToFit="1"/>
    </xf>
    <xf numFmtId="9" fontId="7" fillId="2" borderId="0" xfId="0" applyNumberFormat="1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2" fontId="7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shrinkToFit="1"/>
    </xf>
    <xf numFmtId="0" fontId="22" fillId="2" borderId="0" xfId="0" applyFont="1" applyFill="1" applyAlignment="1">
      <alignment shrinkToFit="1"/>
    </xf>
    <xf numFmtId="49" fontId="13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/>
    <xf numFmtId="49" fontId="16" fillId="2" borderId="1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/>
    <xf numFmtId="0" fontId="2" fillId="2" borderId="1" xfId="0" applyFont="1" applyFill="1" applyBorder="1" applyAlignment="1"/>
    <xf numFmtId="3" fontId="11" fillId="2" borderId="32" xfId="0" applyNumberFormat="1" applyFont="1" applyFill="1" applyBorder="1">
      <alignment vertical="center"/>
    </xf>
    <xf numFmtId="177" fontId="11" fillId="2" borderId="28" xfId="0" applyNumberFormat="1" applyFont="1" applyFill="1" applyBorder="1">
      <alignment vertical="center"/>
    </xf>
    <xf numFmtId="176" fontId="11" fillId="2" borderId="28" xfId="0" applyNumberFormat="1" applyFont="1" applyFill="1" applyBorder="1">
      <alignment vertical="center"/>
    </xf>
    <xf numFmtId="3" fontId="11" fillId="2" borderId="28" xfId="0" applyNumberFormat="1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numFmt numFmtId="180" formatCode="#,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390526</xdr:colOff>
      <xdr:row>10</xdr:row>
      <xdr:rowOff>200025</xdr:rowOff>
    </xdr:from>
    <xdr:to>
      <xdr:col>7</xdr:col>
      <xdr:colOff>771526</xdr:colOff>
      <xdr:row>33</xdr:row>
      <xdr:rowOff>133350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6" y="2828925"/>
          <a:ext cx="3962400" cy="58483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95251</xdr:colOff>
      <xdr:row>10</xdr:row>
      <xdr:rowOff>161925</xdr:rowOff>
    </xdr:from>
    <xdr:to>
      <xdr:col>13</xdr:col>
      <xdr:colOff>19051</xdr:colOff>
      <xdr:row>33</xdr:row>
      <xdr:rowOff>104775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8801" y="2790825"/>
          <a:ext cx="4076700" cy="5857875"/>
        </a:xfrm>
        <a:prstGeom prst="rect">
          <a:avLst/>
        </a:prstGeom>
      </xdr:spPr>
    </xdr:pic>
    <xdr:clientData/>
  </xdr:twoCellAnchor>
  <xdr:twoCellAnchor editAs="oneCell">
    <xdr:from>
      <xdr:col>0</xdr:col>
      <xdr:colOff>41093</xdr:colOff>
      <xdr:row>12</xdr:row>
      <xdr:rowOff>121054</xdr:rowOff>
    </xdr:from>
    <xdr:to>
      <xdr:col>1</xdr:col>
      <xdr:colOff>1689652</xdr:colOff>
      <xdr:row>30</xdr:row>
      <xdr:rowOff>25486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093" y="3260163"/>
          <a:ext cx="4646863" cy="4526127"/>
        </a:xfrm>
        <a:prstGeom prst="rect">
          <a:avLst/>
        </a:prstGeom>
      </xdr:spPr>
    </xdr:pic>
    <xdr:clientData/>
  </xdr:twoCellAnchor>
  <xdr:twoCellAnchor>
    <xdr:from>
      <xdr:col>2</xdr:col>
      <xdr:colOff>536043</xdr:colOff>
      <xdr:row>14</xdr:row>
      <xdr:rowOff>59762</xdr:rowOff>
    </xdr:from>
    <xdr:to>
      <xdr:col>5</xdr:col>
      <xdr:colOff>666750</xdr:colOff>
      <xdr:row>14</xdr:row>
      <xdr:rowOff>219075</xdr:rowOff>
    </xdr:to>
    <xdr:sp macro="" textlink="">
      <xdr:nvSpPr>
        <xdr:cNvPr id="16" name="직사각형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431893" y="3717362"/>
          <a:ext cx="2073807" cy="159313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303970</xdr:colOff>
      <xdr:row>17</xdr:row>
      <xdr:rowOff>169570</xdr:rowOff>
    </xdr:from>
    <xdr:to>
      <xdr:col>10</xdr:col>
      <xdr:colOff>756203</xdr:colOff>
      <xdr:row>18</xdr:row>
      <xdr:rowOff>116498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657520" y="4598695"/>
          <a:ext cx="2090533" cy="204103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350035</xdr:colOff>
      <xdr:row>28</xdr:row>
      <xdr:rowOff>183173</xdr:rowOff>
    </xdr:from>
    <xdr:to>
      <xdr:col>0</xdr:col>
      <xdr:colOff>2571750</xdr:colOff>
      <xdr:row>29</xdr:row>
      <xdr:rowOff>197827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50035" y="7422173"/>
          <a:ext cx="2221715" cy="271096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667291</xdr:colOff>
      <xdr:row>18</xdr:row>
      <xdr:rowOff>182442</xdr:rowOff>
    </xdr:from>
    <xdr:to>
      <xdr:col>1</xdr:col>
      <xdr:colOff>1182471</xdr:colOff>
      <xdr:row>19</xdr:row>
      <xdr:rowOff>66677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67291" y="4857019"/>
          <a:ext cx="3519218" cy="140677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101978</xdr:colOff>
      <xdr:row>32</xdr:row>
      <xdr:rowOff>195160</xdr:rowOff>
    </xdr:from>
    <xdr:to>
      <xdr:col>29</xdr:col>
      <xdr:colOff>596347</xdr:colOff>
      <xdr:row>56</xdr:row>
      <xdr:rowOff>182218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5956" y="13604703"/>
          <a:ext cx="3409848" cy="495662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41674</xdr:rowOff>
    </xdr:from>
    <xdr:to>
      <xdr:col>2</xdr:col>
      <xdr:colOff>1148954</xdr:colOff>
      <xdr:row>56</xdr:row>
      <xdr:rowOff>47625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13620752"/>
          <a:ext cx="3071812" cy="4798217"/>
        </a:xfrm>
        <a:prstGeom prst="rect">
          <a:avLst/>
        </a:prstGeom>
      </xdr:spPr>
    </xdr:pic>
    <xdr:clientData/>
  </xdr:twoCellAnchor>
  <xdr:twoCellAnchor editAs="oneCell">
    <xdr:from>
      <xdr:col>2</xdr:col>
      <xdr:colOff>1205737</xdr:colOff>
      <xdr:row>33</xdr:row>
      <xdr:rowOff>36634</xdr:rowOff>
    </xdr:from>
    <xdr:to>
      <xdr:col>23</xdr:col>
      <xdr:colOff>26004</xdr:colOff>
      <xdr:row>56</xdr:row>
      <xdr:rowOff>102577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76221" y="13615712"/>
          <a:ext cx="3041033" cy="4858209"/>
        </a:xfrm>
        <a:prstGeom prst="rect">
          <a:avLst/>
        </a:prstGeom>
      </xdr:spPr>
    </xdr:pic>
    <xdr:clientData/>
  </xdr:twoCellAnchor>
  <xdr:twoCellAnchor>
    <xdr:from>
      <xdr:col>2</xdr:col>
      <xdr:colOff>663583</xdr:colOff>
      <xdr:row>8</xdr:row>
      <xdr:rowOff>136872</xdr:rowOff>
    </xdr:from>
    <xdr:to>
      <xdr:col>17</xdr:col>
      <xdr:colOff>16616</xdr:colOff>
      <xdr:row>24</xdr:row>
      <xdr:rowOff>216878</xdr:rowOff>
    </xdr:to>
    <xdr:grpSp>
      <xdr:nvGrpSpPr>
        <xdr:cNvPr id="23" name="그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/>
      </xdr:nvGrpSpPr>
      <xdr:grpSpPr>
        <a:xfrm>
          <a:off x="2634067" y="2047825"/>
          <a:ext cx="2823705" cy="3890006"/>
          <a:chOff x="6903512" y="3211777"/>
          <a:chExt cx="2790825" cy="3858181"/>
        </a:xfrm>
      </xdr:grpSpPr>
      <xdr:pic>
        <xdr:nvPicPr>
          <xdr:cNvPr id="10" name="그림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903512" y="3211777"/>
            <a:ext cx="2790825" cy="3858181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12" name="직사각형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>
          <a:xfrm>
            <a:off x="7006613" y="5612909"/>
            <a:ext cx="443830" cy="245351"/>
          </a:xfrm>
          <a:prstGeom prst="rect">
            <a:avLst/>
          </a:prstGeom>
          <a:noFill/>
          <a:ln w="222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142243</xdr:colOff>
      <xdr:row>30</xdr:row>
      <xdr:rowOff>68976</xdr:rowOff>
    </xdr:from>
    <xdr:to>
      <xdr:col>2</xdr:col>
      <xdr:colOff>43961</xdr:colOff>
      <xdr:row>32</xdr:row>
      <xdr:rowOff>55838</xdr:rowOff>
    </xdr:to>
    <xdr:sp macro="" textlink="">
      <xdr:nvSpPr>
        <xdr:cNvPr id="37" name="직사각형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93531" y="13242784"/>
          <a:ext cx="1828699" cy="41182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>
              <a:solidFill>
                <a:srgbClr val="FFFF00"/>
              </a:solidFill>
            </a:rPr>
            <a:t>트럭탑재형 크레인 </a:t>
          </a:r>
          <a:r>
            <a:rPr lang="en-US" altLang="ko-KR" sz="1100" b="1">
              <a:solidFill>
                <a:srgbClr val="FFFF00"/>
              </a:solidFill>
            </a:rPr>
            <a:t>10 Ton</a:t>
          </a:r>
        </a:p>
      </xdr:txBody>
    </xdr:sp>
    <xdr:clientData/>
  </xdr:twoCellAnchor>
  <xdr:twoCellAnchor>
    <xdr:from>
      <xdr:col>1</xdr:col>
      <xdr:colOff>303991</xdr:colOff>
      <xdr:row>54</xdr:row>
      <xdr:rowOff>41898</xdr:rowOff>
    </xdr:from>
    <xdr:to>
      <xdr:col>2</xdr:col>
      <xdr:colOff>989594</xdr:colOff>
      <xdr:row>54</xdr:row>
      <xdr:rowOff>164398</xdr:rowOff>
    </xdr:to>
    <xdr:sp macro="" textlink="">
      <xdr:nvSpPr>
        <xdr:cNvPr id="41" name="직사각형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351616" y="17996523"/>
          <a:ext cx="2608462" cy="122500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117688</xdr:colOff>
      <xdr:row>41</xdr:row>
      <xdr:rowOff>185278</xdr:rowOff>
    </xdr:from>
    <xdr:to>
      <xdr:col>21</xdr:col>
      <xdr:colOff>53578</xdr:colOff>
      <xdr:row>42</xdr:row>
      <xdr:rowOff>89296</xdr:rowOff>
    </xdr:to>
    <xdr:sp macro="" textlink="">
      <xdr:nvSpPr>
        <xdr:cNvPr id="21" name="직사각형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3659797" y="15431231"/>
          <a:ext cx="2335000" cy="112378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27</xdr:col>
      <xdr:colOff>519753</xdr:colOff>
      <xdr:row>54</xdr:row>
      <xdr:rowOff>112927</xdr:rowOff>
    </xdr:from>
    <xdr:to>
      <xdr:col>29</xdr:col>
      <xdr:colOff>617295</xdr:colOff>
      <xdr:row>55</xdr:row>
      <xdr:rowOff>36637</xdr:rowOff>
    </xdr:to>
    <xdr:sp macro="" textlink="">
      <xdr:nvSpPr>
        <xdr:cNvPr id="22" name="직사각형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270722" y="18067552"/>
          <a:ext cx="1454854" cy="132069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23</xdr:col>
      <xdr:colOff>58981</xdr:colOff>
      <xdr:row>53</xdr:row>
      <xdr:rowOff>3389</xdr:rowOff>
    </xdr:from>
    <xdr:to>
      <xdr:col>26</xdr:col>
      <xdr:colOff>608960</xdr:colOff>
      <xdr:row>54</xdr:row>
      <xdr:rowOff>107156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250231" y="17749655"/>
          <a:ext cx="1454854" cy="312126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18</xdr:col>
      <xdr:colOff>95252</xdr:colOff>
      <xdr:row>8</xdr:row>
      <xdr:rowOff>153866</xdr:rowOff>
    </xdr:from>
    <xdr:to>
      <xdr:col>30</xdr:col>
      <xdr:colOff>193431</xdr:colOff>
      <xdr:row>22</xdr:row>
      <xdr:rowOff>14654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63714" y="2095501"/>
          <a:ext cx="4421063" cy="324582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23</xdr:col>
      <xdr:colOff>95252</xdr:colOff>
      <xdr:row>18</xdr:row>
      <xdr:rowOff>57570</xdr:rowOff>
    </xdr:from>
    <xdr:to>
      <xdr:col>25</xdr:col>
      <xdr:colOff>432290</xdr:colOff>
      <xdr:row>18</xdr:row>
      <xdr:rowOff>197828</xdr:rowOff>
    </xdr:to>
    <xdr:sp macro="" textlink="">
      <xdr:nvSpPr>
        <xdr:cNvPr id="24" name="직사각형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6286502" y="4417089"/>
          <a:ext cx="586153" cy="140258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0</xdr:col>
      <xdr:colOff>6570</xdr:colOff>
      <xdr:row>8</xdr:row>
      <xdr:rowOff>203637</xdr:rowOff>
    </xdr:from>
    <xdr:to>
      <xdr:col>2</xdr:col>
      <xdr:colOff>689742</xdr:colOff>
      <xdr:row>25</xdr:row>
      <xdr:rowOff>45983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72BA5AAD-C2D0-43C0-826C-94414F0CF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70" y="2108637"/>
          <a:ext cx="2653862" cy="3862553"/>
        </a:xfrm>
        <a:prstGeom prst="rect">
          <a:avLst/>
        </a:prstGeom>
      </xdr:spPr>
    </xdr:pic>
    <xdr:clientData/>
  </xdr:twoCellAnchor>
  <xdr:twoCellAnchor>
    <xdr:from>
      <xdr:col>1</xdr:col>
      <xdr:colOff>60839</xdr:colOff>
      <xdr:row>18</xdr:row>
      <xdr:rowOff>40420</xdr:rowOff>
    </xdr:from>
    <xdr:to>
      <xdr:col>1</xdr:col>
      <xdr:colOff>1519032</xdr:colOff>
      <xdr:row>18</xdr:row>
      <xdr:rowOff>166787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AE6DD42D-DFC1-4499-B9F6-C7D96A8F146D}"/>
            </a:ext>
          </a:extLst>
        </xdr:cNvPr>
        <xdr:cNvSpPr/>
      </xdr:nvSpPr>
      <xdr:spPr>
        <a:xfrm>
          <a:off x="107302" y="4319700"/>
          <a:ext cx="1458193" cy="126367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8"/>
  <sheetViews>
    <sheetView workbookViewId="0">
      <selection sqref="A1:AC2"/>
    </sheetView>
  </sheetViews>
  <sheetFormatPr defaultRowHeight="16.5" x14ac:dyDescent="0.3"/>
  <cols>
    <col min="1" max="25" width="4.625" style="1" customWidth="1"/>
    <col min="26" max="29" width="15" style="1" customWidth="1"/>
    <col min="30" max="140" width="9" style="1"/>
    <col min="141" max="141" width="0.625" style="1" customWidth="1"/>
    <col min="142" max="281" width="0.75" style="1" customWidth="1"/>
    <col min="282" max="282" width="11.75" style="1" customWidth="1"/>
    <col min="283" max="283" width="12.375" style="1" customWidth="1"/>
    <col min="284" max="284" width="11.75" style="1" customWidth="1"/>
    <col min="285" max="285" width="14" style="1" customWidth="1"/>
    <col min="286" max="396" width="9" style="1"/>
    <col min="397" max="397" width="0.625" style="1" customWidth="1"/>
    <col min="398" max="537" width="0.75" style="1" customWidth="1"/>
    <col min="538" max="538" width="11.75" style="1" customWidth="1"/>
    <col min="539" max="539" width="12.375" style="1" customWidth="1"/>
    <col min="540" max="540" width="11.75" style="1" customWidth="1"/>
    <col min="541" max="541" width="14" style="1" customWidth="1"/>
    <col min="542" max="652" width="9" style="1"/>
    <col min="653" max="653" width="0.625" style="1" customWidth="1"/>
    <col min="654" max="793" width="0.75" style="1" customWidth="1"/>
    <col min="794" max="794" width="11.75" style="1" customWidth="1"/>
    <col min="795" max="795" width="12.375" style="1" customWidth="1"/>
    <col min="796" max="796" width="11.75" style="1" customWidth="1"/>
    <col min="797" max="797" width="14" style="1" customWidth="1"/>
    <col min="798" max="908" width="9" style="1"/>
    <col min="909" max="909" width="0.625" style="1" customWidth="1"/>
    <col min="910" max="1049" width="0.75" style="1" customWidth="1"/>
    <col min="1050" max="1050" width="11.75" style="1" customWidth="1"/>
    <col min="1051" max="1051" width="12.375" style="1" customWidth="1"/>
    <col min="1052" max="1052" width="11.75" style="1" customWidth="1"/>
    <col min="1053" max="1053" width="14" style="1" customWidth="1"/>
    <col min="1054" max="1164" width="9" style="1"/>
    <col min="1165" max="1165" width="0.625" style="1" customWidth="1"/>
    <col min="1166" max="1305" width="0.75" style="1" customWidth="1"/>
    <col min="1306" max="1306" width="11.75" style="1" customWidth="1"/>
    <col min="1307" max="1307" width="12.375" style="1" customWidth="1"/>
    <col min="1308" max="1308" width="11.75" style="1" customWidth="1"/>
    <col min="1309" max="1309" width="14" style="1" customWidth="1"/>
    <col min="1310" max="1420" width="9" style="1"/>
    <col min="1421" max="1421" width="0.625" style="1" customWidth="1"/>
    <col min="1422" max="1561" width="0.75" style="1" customWidth="1"/>
    <col min="1562" max="1562" width="11.75" style="1" customWidth="1"/>
    <col min="1563" max="1563" width="12.375" style="1" customWidth="1"/>
    <col min="1564" max="1564" width="11.75" style="1" customWidth="1"/>
    <col min="1565" max="1565" width="14" style="1" customWidth="1"/>
    <col min="1566" max="1676" width="9" style="1"/>
    <col min="1677" max="1677" width="0.625" style="1" customWidth="1"/>
    <col min="1678" max="1817" width="0.75" style="1" customWidth="1"/>
    <col min="1818" max="1818" width="11.75" style="1" customWidth="1"/>
    <col min="1819" max="1819" width="12.375" style="1" customWidth="1"/>
    <col min="1820" max="1820" width="11.75" style="1" customWidth="1"/>
    <col min="1821" max="1821" width="14" style="1" customWidth="1"/>
    <col min="1822" max="1932" width="9" style="1"/>
    <col min="1933" max="1933" width="0.625" style="1" customWidth="1"/>
    <col min="1934" max="2073" width="0.75" style="1" customWidth="1"/>
    <col min="2074" max="2074" width="11.75" style="1" customWidth="1"/>
    <col min="2075" max="2075" width="12.375" style="1" customWidth="1"/>
    <col min="2076" max="2076" width="11.75" style="1" customWidth="1"/>
    <col min="2077" max="2077" width="14" style="1" customWidth="1"/>
    <col min="2078" max="2188" width="9" style="1"/>
    <col min="2189" max="2189" width="0.625" style="1" customWidth="1"/>
    <col min="2190" max="2329" width="0.75" style="1" customWidth="1"/>
    <col min="2330" max="2330" width="11.75" style="1" customWidth="1"/>
    <col min="2331" max="2331" width="12.375" style="1" customWidth="1"/>
    <col min="2332" max="2332" width="11.75" style="1" customWidth="1"/>
    <col min="2333" max="2333" width="14" style="1" customWidth="1"/>
    <col min="2334" max="2444" width="9" style="1"/>
    <col min="2445" max="2445" width="0.625" style="1" customWidth="1"/>
    <col min="2446" max="2585" width="0.75" style="1" customWidth="1"/>
    <col min="2586" max="2586" width="11.75" style="1" customWidth="1"/>
    <col min="2587" max="2587" width="12.375" style="1" customWidth="1"/>
    <col min="2588" max="2588" width="11.75" style="1" customWidth="1"/>
    <col min="2589" max="2589" width="14" style="1" customWidth="1"/>
    <col min="2590" max="2700" width="9" style="1"/>
    <col min="2701" max="2701" width="0.625" style="1" customWidth="1"/>
    <col min="2702" max="2841" width="0.75" style="1" customWidth="1"/>
    <col min="2842" max="2842" width="11.75" style="1" customWidth="1"/>
    <col min="2843" max="2843" width="12.375" style="1" customWidth="1"/>
    <col min="2844" max="2844" width="11.75" style="1" customWidth="1"/>
    <col min="2845" max="2845" width="14" style="1" customWidth="1"/>
    <col min="2846" max="2956" width="9" style="1"/>
    <col min="2957" max="2957" width="0.625" style="1" customWidth="1"/>
    <col min="2958" max="3097" width="0.75" style="1" customWidth="1"/>
    <col min="3098" max="3098" width="11.75" style="1" customWidth="1"/>
    <col min="3099" max="3099" width="12.375" style="1" customWidth="1"/>
    <col min="3100" max="3100" width="11.75" style="1" customWidth="1"/>
    <col min="3101" max="3101" width="14" style="1" customWidth="1"/>
    <col min="3102" max="3212" width="9" style="1"/>
    <col min="3213" max="3213" width="0.625" style="1" customWidth="1"/>
    <col min="3214" max="3353" width="0.75" style="1" customWidth="1"/>
    <col min="3354" max="3354" width="11.75" style="1" customWidth="1"/>
    <col min="3355" max="3355" width="12.375" style="1" customWidth="1"/>
    <col min="3356" max="3356" width="11.75" style="1" customWidth="1"/>
    <col min="3357" max="3357" width="14" style="1" customWidth="1"/>
    <col min="3358" max="3468" width="9" style="1"/>
    <col min="3469" max="3469" width="0.625" style="1" customWidth="1"/>
    <col min="3470" max="3609" width="0.75" style="1" customWidth="1"/>
    <col min="3610" max="3610" width="11.75" style="1" customWidth="1"/>
    <col min="3611" max="3611" width="12.375" style="1" customWidth="1"/>
    <col min="3612" max="3612" width="11.75" style="1" customWidth="1"/>
    <col min="3613" max="3613" width="14" style="1" customWidth="1"/>
    <col min="3614" max="3724" width="9" style="1"/>
    <col min="3725" max="3725" width="0.625" style="1" customWidth="1"/>
    <col min="3726" max="3865" width="0.75" style="1" customWidth="1"/>
    <col min="3866" max="3866" width="11.75" style="1" customWidth="1"/>
    <col min="3867" max="3867" width="12.375" style="1" customWidth="1"/>
    <col min="3868" max="3868" width="11.75" style="1" customWidth="1"/>
    <col min="3869" max="3869" width="14" style="1" customWidth="1"/>
    <col min="3870" max="3980" width="9" style="1"/>
    <col min="3981" max="3981" width="0.625" style="1" customWidth="1"/>
    <col min="3982" max="4121" width="0.75" style="1" customWidth="1"/>
    <col min="4122" max="4122" width="11.75" style="1" customWidth="1"/>
    <col min="4123" max="4123" width="12.375" style="1" customWidth="1"/>
    <col min="4124" max="4124" width="11.75" style="1" customWidth="1"/>
    <col min="4125" max="4125" width="14" style="1" customWidth="1"/>
    <col min="4126" max="4236" width="9" style="1"/>
    <col min="4237" max="4237" width="0.625" style="1" customWidth="1"/>
    <col min="4238" max="4377" width="0.75" style="1" customWidth="1"/>
    <col min="4378" max="4378" width="11.75" style="1" customWidth="1"/>
    <col min="4379" max="4379" width="12.375" style="1" customWidth="1"/>
    <col min="4380" max="4380" width="11.75" style="1" customWidth="1"/>
    <col min="4381" max="4381" width="14" style="1" customWidth="1"/>
    <col min="4382" max="4492" width="9" style="1"/>
    <col min="4493" max="4493" width="0.625" style="1" customWidth="1"/>
    <col min="4494" max="4633" width="0.75" style="1" customWidth="1"/>
    <col min="4634" max="4634" width="11.75" style="1" customWidth="1"/>
    <col min="4635" max="4635" width="12.375" style="1" customWidth="1"/>
    <col min="4636" max="4636" width="11.75" style="1" customWidth="1"/>
    <col min="4637" max="4637" width="14" style="1" customWidth="1"/>
    <col min="4638" max="4748" width="9" style="1"/>
    <col min="4749" max="4749" width="0.625" style="1" customWidth="1"/>
    <col min="4750" max="4889" width="0.75" style="1" customWidth="1"/>
    <col min="4890" max="4890" width="11.75" style="1" customWidth="1"/>
    <col min="4891" max="4891" width="12.375" style="1" customWidth="1"/>
    <col min="4892" max="4892" width="11.75" style="1" customWidth="1"/>
    <col min="4893" max="4893" width="14" style="1" customWidth="1"/>
    <col min="4894" max="5004" width="9" style="1"/>
    <col min="5005" max="5005" width="0.625" style="1" customWidth="1"/>
    <col min="5006" max="5145" width="0.75" style="1" customWidth="1"/>
    <col min="5146" max="5146" width="11.75" style="1" customWidth="1"/>
    <col min="5147" max="5147" width="12.375" style="1" customWidth="1"/>
    <col min="5148" max="5148" width="11.75" style="1" customWidth="1"/>
    <col min="5149" max="5149" width="14" style="1" customWidth="1"/>
    <col min="5150" max="5260" width="9" style="1"/>
    <col min="5261" max="5261" width="0.625" style="1" customWidth="1"/>
    <col min="5262" max="5401" width="0.75" style="1" customWidth="1"/>
    <col min="5402" max="5402" width="11.75" style="1" customWidth="1"/>
    <col min="5403" max="5403" width="12.375" style="1" customWidth="1"/>
    <col min="5404" max="5404" width="11.75" style="1" customWidth="1"/>
    <col min="5405" max="5405" width="14" style="1" customWidth="1"/>
    <col min="5406" max="5516" width="9" style="1"/>
    <col min="5517" max="5517" width="0.625" style="1" customWidth="1"/>
    <col min="5518" max="5657" width="0.75" style="1" customWidth="1"/>
    <col min="5658" max="5658" width="11.75" style="1" customWidth="1"/>
    <col min="5659" max="5659" width="12.375" style="1" customWidth="1"/>
    <col min="5660" max="5660" width="11.75" style="1" customWidth="1"/>
    <col min="5661" max="5661" width="14" style="1" customWidth="1"/>
    <col min="5662" max="5772" width="9" style="1"/>
    <col min="5773" max="5773" width="0.625" style="1" customWidth="1"/>
    <col min="5774" max="5913" width="0.75" style="1" customWidth="1"/>
    <col min="5914" max="5914" width="11.75" style="1" customWidth="1"/>
    <col min="5915" max="5915" width="12.375" style="1" customWidth="1"/>
    <col min="5916" max="5916" width="11.75" style="1" customWidth="1"/>
    <col min="5917" max="5917" width="14" style="1" customWidth="1"/>
    <col min="5918" max="6028" width="9" style="1"/>
    <col min="6029" max="6029" width="0.625" style="1" customWidth="1"/>
    <col min="6030" max="6169" width="0.75" style="1" customWidth="1"/>
    <col min="6170" max="6170" width="11.75" style="1" customWidth="1"/>
    <col min="6171" max="6171" width="12.375" style="1" customWidth="1"/>
    <col min="6172" max="6172" width="11.75" style="1" customWidth="1"/>
    <col min="6173" max="6173" width="14" style="1" customWidth="1"/>
    <col min="6174" max="6284" width="9" style="1"/>
    <col min="6285" max="6285" width="0.625" style="1" customWidth="1"/>
    <col min="6286" max="6425" width="0.75" style="1" customWidth="1"/>
    <col min="6426" max="6426" width="11.75" style="1" customWidth="1"/>
    <col min="6427" max="6427" width="12.375" style="1" customWidth="1"/>
    <col min="6428" max="6428" width="11.75" style="1" customWidth="1"/>
    <col min="6429" max="6429" width="14" style="1" customWidth="1"/>
    <col min="6430" max="6540" width="9" style="1"/>
    <col min="6541" max="6541" width="0.625" style="1" customWidth="1"/>
    <col min="6542" max="6681" width="0.75" style="1" customWidth="1"/>
    <col min="6682" max="6682" width="11.75" style="1" customWidth="1"/>
    <col min="6683" max="6683" width="12.375" style="1" customWidth="1"/>
    <col min="6684" max="6684" width="11.75" style="1" customWidth="1"/>
    <col min="6685" max="6685" width="14" style="1" customWidth="1"/>
    <col min="6686" max="6796" width="9" style="1"/>
    <col min="6797" max="6797" width="0.625" style="1" customWidth="1"/>
    <col min="6798" max="6937" width="0.75" style="1" customWidth="1"/>
    <col min="6938" max="6938" width="11.75" style="1" customWidth="1"/>
    <col min="6939" max="6939" width="12.375" style="1" customWidth="1"/>
    <col min="6940" max="6940" width="11.75" style="1" customWidth="1"/>
    <col min="6941" max="6941" width="14" style="1" customWidth="1"/>
    <col min="6942" max="7052" width="9" style="1"/>
    <col min="7053" max="7053" width="0.625" style="1" customWidth="1"/>
    <col min="7054" max="7193" width="0.75" style="1" customWidth="1"/>
    <col min="7194" max="7194" width="11.75" style="1" customWidth="1"/>
    <col min="7195" max="7195" width="12.375" style="1" customWidth="1"/>
    <col min="7196" max="7196" width="11.75" style="1" customWidth="1"/>
    <col min="7197" max="7197" width="14" style="1" customWidth="1"/>
    <col min="7198" max="7308" width="9" style="1"/>
    <col min="7309" max="7309" width="0.625" style="1" customWidth="1"/>
    <col min="7310" max="7449" width="0.75" style="1" customWidth="1"/>
    <col min="7450" max="7450" width="11.75" style="1" customWidth="1"/>
    <col min="7451" max="7451" width="12.375" style="1" customWidth="1"/>
    <col min="7452" max="7452" width="11.75" style="1" customWidth="1"/>
    <col min="7453" max="7453" width="14" style="1" customWidth="1"/>
    <col min="7454" max="7564" width="9" style="1"/>
    <col min="7565" max="7565" width="0.625" style="1" customWidth="1"/>
    <col min="7566" max="7705" width="0.75" style="1" customWidth="1"/>
    <col min="7706" max="7706" width="11.75" style="1" customWidth="1"/>
    <col min="7707" max="7707" width="12.375" style="1" customWidth="1"/>
    <col min="7708" max="7708" width="11.75" style="1" customWidth="1"/>
    <col min="7709" max="7709" width="14" style="1" customWidth="1"/>
    <col min="7710" max="7820" width="9" style="1"/>
    <col min="7821" max="7821" width="0.625" style="1" customWidth="1"/>
    <col min="7822" max="7961" width="0.75" style="1" customWidth="1"/>
    <col min="7962" max="7962" width="11.75" style="1" customWidth="1"/>
    <col min="7963" max="7963" width="12.375" style="1" customWidth="1"/>
    <col min="7964" max="7964" width="11.75" style="1" customWidth="1"/>
    <col min="7965" max="7965" width="14" style="1" customWidth="1"/>
    <col min="7966" max="8076" width="9" style="1"/>
    <col min="8077" max="8077" width="0.625" style="1" customWidth="1"/>
    <col min="8078" max="8217" width="0.75" style="1" customWidth="1"/>
    <col min="8218" max="8218" width="11.75" style="1" customWidth="1"/>
    <col min="8219" max="8219" width="12.375" style="1" customWidth="1"/>
    <col min="8220" max="8220" width="11.75" style="1" customWidth="1"/>
    <col min="8221" max="8221" width="14" style="1" customWidth="1"/>
    <col min="8222" max="8332" width="9" style="1"/>
    <col min="8333" max="8333" width="0.625" style="1" customWidth="1"/>
    <col min="8334" max="8473" width="0.75" style="1" customWidth="1"/>
    <col min="8474" max="8474" width="11.75" style="1" customWidth="1"/>
    <col min="8475" max="8475" width="12.375" style="1" customWidth="1"/>
    <col min="8476" max="8476" width="11.75" style="1" customWidth="1"/>
    <col min="8477" max="8477" width="14" style="1" customWidth="1"/>
    <col min="8478" max="8588" width="9" style="1"/>
    <col min="8589" max="8589" width="0.625" style="1" customWidth="1"/>
    <col min="8590" max="8729" width="0.75" style="1" customWidth="1"/>
    <col min="8730" max="8730" width="11.75" style="1" customWidth="1"/>
    <col min="8731" max="8731" width="12.375" style="1" customWidth="1"/>
    <col min="8732" max="8732" width="11.75" style="1" customWidth="1"/>
    <col min="8733" max="8733" width="14" style="1" customWidth="1"/>
    <col min="8734" max="8844" width="9" style="1"/>
    <col min="8845" max="8845" width="0.625" style="1" customWidth="1"/>
    <col min="8846" max="8985" width="0.75" style="1" customWidth="1"/>
    <col min="8986" max="8986" width="11.75" style="1" customWidth="1"/>
    <col min="8987" max="8987" width="12.375" style="1" customWidth="1"/>
    <col min="8988" max="8988" width="11.75" style="1" customWidth="1"/>
    <col min="8989" max="8989" width="14" style="1" customWidth="1"/>
    <col min="8990" max="9100" width="9" style="1"/>
    <col min="9101" max="9101" width="0.625" style="1" customWidth="1"/>
    <col min="9102" max="9241" width="0.75" style="1" customWidth="1"/>
    <col min="9242" max="9242" width="11.75" style="1" customWidth="1"/>
    <col min="9243" max="9243" width="12.375" style="1" customWidth="1"/>
    <col min="9244" max="9244" width="11.75" style="1" customWidth="1"/>
    <col min="9245" max="9245" width="14" style="1" customWidth="1"/>
    <col min="9246" max="9356" width="9" style="1"/>
    <col min="9357" max="9357" width="0.625" style="1" customWidth="1"/>
    <col min="9358" max="9497" width="0.75" style="1" customWidth="1"/>
    <col min="9498" max="9498" width="11.75" style="1" customWidth="1"/>
    <col min="9499" max="9499" width="12.375" style="1" customWidth="1"/>
    <col min="9500" max="9500" width="11.75" style="1" customWidth="1"/>
    <col min="9501" max="9501" width="14" style="1" customWidth="1"/>
    <col min="9502" max="9612" width="9" style="1"/>
    <col min="9613" max="9613" width="0.625" style="1" customWidth="1"/>
    <col min="9614" max="9753" width="0.75" style="1" customWidth="1"/>
    <col min="9754" max="9754" width="11.75" style="1" customWidth="1"/>
    <col min="9755" max="9755" width="12.375" style="1" customWidth="1"/>
    <col min="9756" max="9756" width="11.75" style="1" customWidth="1"/>
    <col min="9757" max="9757" width="14" style="1" customWidth="1"/>
    <col min="9758" max="9868" width="9" style="1"/>
    <col min="9869" max="9869" width="0.625" style="1" customWidth="1"/>
    <col min="9870" max="10009" width="0.75" style="1" customWidth="1"/>
    <col min="10010" max="10010" width="11.75" style="1" customWidth="1"/>
    <col min="10011" max="10011" width="12.375" style="1" customWidth="1"/>
    <col min="10012" max="10012" width="11.75" style="1" customWidth="1"/>
    <col min="10013" max="10013" width="14" style="1" customWidth="1"/>
    <col min="10014" max="10124" width="9" style="1"/>
    <col min="10125" max="10125" width="0.625" style="1" customWidth="1"/>
    <col min="10126" max="10265" width="0.75" style="1" customWidth="1"/>
    <col min="10266" max="10266" width="11.75" style="1" customWidth="1"/>
    <col min="10267" max="10267" width="12.375" style="1" customWidth="1"/>
    <col min="10268" max="10268" width="11.75" style="1" customWidth="1"/>
    <col min="10269" max="10269" width="14" style="1" customWidth="1"/>
    <col min="10270" max="10380" width="9" style="1"/>
    <col min="10381" max="10381" width="0.625" style="1" customWidth="1"/>
    <col min="10382" max="10521" width="0.75" style="1" customWidth="1"/>
    <col min="10522" max="10522" width="11.75" style="1" customWidth="1"/>
    <col min="10523" max="10523" width="12.375" style="1" customWidth="1"/>
    <col min="10524" max="10524" width="11.75" style="1" customWidth="1"/>
    <col min="10525" max="10525" width="14" style="1" customWidth="1"/>
    <col min="10526" max="10636" width="9" style="1"/>
    <col min="10637" max="10637" width="0.625" style="1" customWidth="1"/>
    <col min="10638" max="10777" width="0.75" style="1" customWidth="1"/>
    <col min="10778" max="10778" width="11.75" style="1" customWidth="1"/>
    <col min="10779" max="10779" width="12.375" style="1" customWidth="1"/>
    <col min="10780" max="10780" width="11.75" style="1" customWidth="1"/>
    <col min="10781" max="10781" width="14" style="1" customWidth="1"/>
    <col min="10782" max="10892" width="9" style="1"/>
    <col min="10893" max="10893" width="0.625" style="1" customWidth="1"/>
    <col min="10894" max="11033" width="0.75" style="1" customWidth="1"/>
    <col min="11034" max="11034" width="11.75" style="1" customWidth="1"/>
    <col min="11035" max="11035" width="12.375" style="1" customWidth="1"/>
    <col min="11036" max="11036" width="11.75" style="1" customWidth="1"/>
    <col min="11037" max="11037" width="14" style="1" customWidth="1"/>
    <col min="11038" max="11148" width="9" style="1"/>
    <col min="11149" max="11149" width="0.625" style="1" customWidth="1"/>
    <col min="11150" max="11289" width="0.75" style="1" customWidth="1"/>
    <col min="11290" max="11290" width="11.75" style="1" customWidth="1"/>
    <col min="11291" max="11291" width="12.375" style="1" customWidth="1"/>
    <col min="11292" max="11292" width="11.75" style="1" customWidth="1"/>
    <col min="11293" max="11293" width="14" style="1" customWidth="1"/>
    <col min="11294" max="11404" width="9" style="1"/>
    <col min="11405" max="11405" width="0.625" style="1" customWidth="1"/>
    <col min="11406" max="11545" width="0.75" style="1" customWidth="1"/>
    <col min="11546" max="11546" width="11.75" style="1" customWidth="1"/>
    <col min="11547" max="11547" width="12.375" style="1" customWidth="1"/>
    <col min="11548" max="11548" width="11.75" style="1" customWidth="1"/>
    <col min="11549" max="11549" width="14" style="1" customWidth="1"/>
    <col min="11550" max="11660" width="9" style="1"/>
    <col min="11661" max="11661" width="0.625" style="1" customWidth="1"/>
    <col min="11662" max="11801" width="0.75" style="1" customWidth="1"/>
    <col min="11802" max="11802" width="11.75" style="1" customWidth="1"/>
    <col min="11803" max="11803" width="12.375" style="1" customWidth="1"/>
    <col min="11804" max="11804" width="11.75" style="1" customWidth="1"/>
    <col min="11805" max="11805" width="14" style="1" customWidth="1"/>
    <col min="11806" max="11916" width="9" style="1"/>
    <col min="11917" max="11917" width="0.625" style="1" customWidth="1"/>
    <col min="11918" max="12057" width="0.75" style="1" customWidth="1"/>
    <col min="12058" max="12058" width="11.75" style="1" customWidth="1"/>
    <col min="12059" max="12059" width="12.375" style="1" customWidth="1"/>
    <col min="12060" max="12060" width="11.75" style="1" customWidth="1"/>
    <col min="12061" max="12061" width="14" style="1" customWidth="1"/>
    <col min="12062" max="12172" width="9" style="1"/>
    <col min="12173" max="12173" width="0.625" style="1" customWidth="1"/>
    <col min="12174" max="12313" width="0.75" style="1" customWidth="1"/>
    <col min="12314" max="12314" width="11.75" style="1" customWidth="1"/>
    <col min="12315" max="12315" width="12.375" style="1" customWidth="1"/>
    <col min="12316" max="12316" width="11.75" style="1" customWidth="1"/>
    <col min="12317" max="12317" width="14" style="1" customWidth="1"/>
    <col min="12318" max="12428" width="9" style="1"/>
    <col min="12429" max="12429" width="0.625" style="1" customWidth="1"/>
    <col min="12430" max="12569" width="0.75" style="1" customWidth="1"/>
    <col min="12570" max="12570" width="11.75" style="1" customWidth="1"/>
    <col min="12571" max="12571" width="12.375" style="1" customWidth="1"/>
    <col min="12572" max="12572" width="11.75" style="1" customWidth="1"/>
    <col min="12573" max="12573" width="14" style="1" customWidth="1"/>
    <col min="12574" max="12684" width="9" style="1"/>
    <col min="12685" max="12685" width="0.625" style="1" customWidth="1"/>
    <col min="12686" max="12825" width="0.75" style="1" customWidth="1"/>
    <col min="12826" max="12826" width="11.75" style="1" customWidth="1"/>
    <col min="12827" max="12827" width="12.375" style="1" customWidth="1"/>
    <col min="12828" max="12828" width="11.75" style="1" customWidth="1"/>
    <col min="12829" max="12829" width="14" style="1" customWidth="1"/>
    <col min="12830" max="12940" width="9" style="1"/>
    <col min="12941" max="12941" width="0.625" style="1" customWidth="1"/>
    <col min="12942" max="13081" width="0.75" style="1" customWidth="1"/>
    <col min="13082" max="13082" width="11.75" style="1" customWidth="1"/>
    <col min="13083" max="13083" width="12.375" style="1" customWidth="1"/>
    <col min="13084" max="13084" width="11.75" style="1" customWidth="1"/>
    <col min="13085" max="13085" width="14" style="1" customWidth="1"/>
    <col min="13086" max="13196" width="9" style="1"/>
    <col min="13197" max="13197" width="0.625" style="1" customWidth="1"/>
    <col min="13198" max="13337" width="0.75" style="1" customWidth="1"/>
    <col min="13338" max="13338" width="11.75" style="1" customWidth="1"/>
    <col min="13339" max="13339" width="12.375" style="1" customWidth="1"/>
    <col min="13340" max="13340" width="11.75" style="1" customWidth="1"/>
    <col min="13341" max="13341" width="14" style="1" customWidth="1"/>
    <col min="13342" max="13452" width="9" style="1"/>
    <col min="13453" max="13453" width="0.625" style="1" customWidth="1"/>
    <col min="13454" max="13593" width="0.75" style="1" customWidth="1"/>
    <col min="13594" max="13594" width="11.75" style="1" customWidth="1"/>
    <col min="13595" max="13595" width="12.375" style="1" customWidth="1"/>
    <col min="13596" max="13596" width="11.75" style="1" customWidth="1"/>
    <col min="13597" max="13597" width="14" style="1" customWidth="1"/>
    <col min="13598" max="13708" width="9" style="1"/>
    <col min="13709" max="13709" width="0.625" style="1" customWidth="1"/>
    <col min="13710" max="13849" width="0.75" style="1" customWidth="1"/>
    <col min="13850" max="13850" width="11.75" style="1" customWidth="1"/>
    <col min="13851" max="13851" width="12.375" style="1" customWidth="1"/>
    <col min="13852" max="13852" width="11.75" style="1" customWidth="1"/>
    <col min="13853" max="13853" width="14" style="1" customWidth="1"/>
    <col min="13854" max="13964" width="9" style="1"/>
    <col min="13965" max="13965" width="0.625" style="1" customWidth="1"/>
    <col min="13966" max="14105" width="0.75" style="1" customWidth="1"/>
    <col min="14106" max="14106" width="11.75" style="1" customWidth="1"/>
    <col min="14107" max="14107" width="12.375" style="1" customWidth="1"/>
    <col min="14108" max="14108" width="11.75" style="1" customWidth="1"/>
    <col min="14109" max="14109" width="14" style="1" customWidth="1"/>
    <col min="14110" max="14220" width="9" style="1"/>
    <col min="14221" max="14221" width="0.625" style="1" customWidth="1"/>
    <col min="14222" max="14361" width="0.75" style="1" customWidth="1"/>
    <col min="14362" max="14362" width="11.75" style="1" customWidth="1"/>
    <col min="14363" max="14363" width="12.375" style="1" customWidth="1"/>
    <col min="14364" max="14364" width="11.75" style="1" customWidth="1"/>
    <col min="14365" max="14365" width="14" style="1" customWidth="1"/>
    <col min="14366" max="14476" width="9" style="1"/>
    <col min="14477" max="14477" width="0.625" style="1" customWidth="1"/>
    <col min="14478" max="14617" width="0.75" style="1" customWidth="1"/>
    <col min="14618" max="14618" width="11.75" style="1" customWidth="1"/>
    <col min="14619" max="14619" width="12.375" style="1" customWidth="1"/>
    <col min="14620" max="14620" width="11.75" style="1" customWidth="1"/>
    <col min="14621" max="14621" width="14" style="1" customWidth="1"/>
    <col min="14622" max="14732" width="9" style="1"/>
    <col min="14733" max="14733" width="0.625" style="1" customWidth="1"/>
    <col min="14734" max="14873" width="0.75" style="1" customWidth="1"/>
    <col min="14874" max="14874" width="11.75" style="1" customWidth="1"/>
    <col min="14875" max="14875" width="12.375" style="1" customWidth="1"/>
    <col min="14876" max="14876" width="11.75" style="1" customWidth="1"/>
    <col min="14877" max="14877" width="14" style="1" customWidth="1"/>
    <col min="14878" max="14988" width="9" style="1"/>
    <col min="14989" max="14989" width="0.625" style="1" customWidth="1"/>
    <col min="14990" max="15129" width="0.75" style="1" customWidth="1"/>
    <col min="15130" max="15130" width="11.75" style="1" customWidth="1"/>
    <col min="15131" max="15131" width="12.375" style="1" customWidth="1"/>
    <col min="15132" max="15132" width="11.75" style="1" customWidth="1"/>
    <col min="15133" max="15133" width="14" style="1" customWidth="1"/>
    <col min="15134" max="15244" width="9" style="1"/>
    <col min="15245" max="15245" width="0.625" style="1" customWidth="1"/>
    <col min="15246" max="15385" width="0.75" style="1" customWidth="1"/>
    <col min="15386" max="15386" width="11.75" style="1" customWidth="1"/>
    <col min="15387" max="15387" width="12.375" style="1" customWidth="1"/>
    <col min="15388" max="15388" width="11.75" style="1" customWidth="1"/>
    <col min="15389" max="15389" width="14" style="1" customWidth="1"/>
    <col min="15390" max="15500" width="9" style="1"/>
    <col min="15501" max="15501" width="0.625" style="1" customWidth="1"/>
    <col min="15502" max="15641" width="0.75" style="1" customWidth="1"/>
    <col min="15642" max="15642" width="11.75" style="1" customWidth="1"/>
    <col min="15643" max="15643" width="12.375" style="1" customWidth="1"/>
    <col min="15644" max="15644" width="11.75" style="1" customWidth="1"/>
    <col min="15645" max="15645" width="14" style="1" customWidth="1"/>
    <col min="15646" max="15756" width="9" style="1"/>
    <col min="15757" max="15757" width="0.625" style="1" customWidth="1"/>
    <col min="15758" max="15897" width="0.75" style="1" customWidth="1"/>
    <col min="15898" max="15898" width="11.75" style="1" customWidth="1"/>
    <col min="15899" max="15899" width="12.375" style="1" customWidth="1"/>
    <col min="15900" max="15900" width="11.75" style="1" customWidth="1"/>
    <col min="15901" max="15901" width="14" style="1" customWidth="1"/>
    <col min="15902" max="16012" width="9" style="1"/>
    <col min="16013" max="16013" width="0.625" style="1" customWidth="1"/>
    <col min="16014" max="16153" width="0.75" style="1" customWidth="1"/>
    <col min="16154" max="16154" width="11.75" style="1" customWidth="1"/>
    <col min="16155" max="16155" width="12.375" style="1" customWidth="1"/>
    <col min="16156" max="16156" width="11.75" style="1" customWidth="1"/>
    <col min="16157" max="16157" width="14" style="1" customWidth="1"/>
    <col min="16158" max="16384" width="9" style="1"/>
  </cols>
  <sheetData>
    <row r="1" spans="1:29" ht="24" customHeight="1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</row>
    <row r="2" spans="1:29" ht="24" customHeight="1" thickBot="1" x14ac:dyDescent="0.3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s="2" customFormat="1" ht="26.25" x14ac:dyDescent="0.3">
      <c r="A3" s="150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2"/>
      <c r="Z3" s="156" t="s">
        <v>3</v>
      </c>
      <c r="AA3" s="156" t="s">
        <v>5</v>
      </c>
      <c r="AB3" s="156" t="s">
        <v>6</v>
      </c>
      <c r="AC3" s="158" t="s">
        <v>7</v>
      </c>
    </row>
    <row r="4" spans="1:29" s="2" customFormat="1" ht="27" thickBot="1" x14ac:dyDescent="0.35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5"/>
      <c r="Z4" s="157"/>
      <c r="AA4" s="157"/>
      <c r="AB4" s="157"/>
      <c r="AC4" s="159"/>
    </row>
    <row r="5" spans="1:29" s="8" customFormat="1" ht="27" thickTop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6"/>
      <c r="AA5" s="6"/>
      <c r="AB5" s="6"/>
      <c r="AC5" s="7"/>
    </row>
    <row r="6" spans="1:29" s="8" customFormat="1" ht="27" customHeight="1" x14ac:dyDescent="0.3">
      <c r="A6" s="9" t="s">
        <v>8</v>
      </c>
      <c r="C6" s="8" t="s">
        <v>15</v>
      </c>
      <c r="Y6" s="21"/>
      <c r="Z6" s="39">
        <f>Z61</f>
        <v>301.58400000000006</v>
      </c>
      <c r="AA6" s="39">
        <f>AA61</f>
        <v>5940.8</v>
      </c>
      <c r="AB6" s="39">
        <f>AB61</f>
        <v>434.86882800000001</v>
      </c>
      <c r="AC6" s="39">
        <f>AC61</f>
        <v>6677.2528280000006</v>
      </c>
    </row>
    <row r="7" spans="1:29" s="10" customFormat="1" ht="27" customHeight="1" x14ac:dyDescent="0.3">
      <c r="A7" s="14"/>
      <c r="Y7" s="11"/>
      <c r="Z7" s="12"/>
      <c r="AA7" s="12"/>
      <c r="AB7" s="12"/>
      <c r="AC7" s="13"/>
    </row>
    <row r="8" spans="1:29" s="10" customFormat="1" ht="27" customHeight="1" x14ac:dyDescent="0.3">
      <c r="A8" s="14"/>
      <c r="Y8" s="11"/>
      <c r="Z8" s="12"/>
      <c r="AA8" s="12"/>
      <c r="AB8" s="12"/>
      <c r="AC8" s="13"/>
    </row>
    <row r="9" spans="1:29" s="8" customFormat="1" ht="27" customHeight="1" x14ac:dyDescent="0.3">
      <c r="A9" s="9"/>
      <c r="B9" s="8" t="s">
        <v>14</v>
      </c>
      <c r="Y9" s="21"/>
      <c r="Z9" s="22"/>
      <c r="AA9" s="22"/>
      <c r="AB9" s="22"/>
      <c r="AC9" s="23"/>
    </row>
    <row r="10" spans="1:29" s="10" customFormat="1" ht="27" customHeight="1" x14ac:dyDescent="0.3">
      <c r="A10" s="14"/>
      <c r="Y10" s="11"/>
      <c r="Z10" s="12"/>
      <c r="AA10" s="12"/>
      <c r="AB10" s="12"/>
      <c r="AC10" s="13"/>
    </row>
    <row r="11" spans="1:29" s="10" customFormat="1" ht="27" customHeight="1" x14ac:dyDescent="0.3">
      <c r="A11" s="14"/>
      <c r="Y11" s="11"/>
      <c r="Z11" s="12"/>
      <c r="AA11" s="12"/>
      <c r="AB11" s="12"/>
      <c r="AC11" s="13"/>
    </row>
    <row r="12" spans="1:29" s="10" customFormat="1" ht="27" customHeight="1" x14ac:dyDescent="0.3">
      <c r="A12" s="14"/>
      <c r="C12" s="10" t="s">
        <v>9</v>
      </c>
      <c r="G12" s="136">
        <v>0.3</v>
      </c>
      <c r="H12" s="136"/>
      <c r="I12" s="10" t="s">
        <v>11</v>
      </c>
      <c r="J12" s="10" t="s">
        <v>12</v>
      </c>
      <c r="K12" s="135">
        <v>165545</v>
      </c>
      <c r="L12" s="136"/>
      <c r="M12" s="136"/>
      <c r="N12" s="10" t="s">
        <v>12</v>
      </c>
      <c r="O12" s="145">
        <v>0.1</v>
      </c>
      <c r="P12" s="146"/>
      <c r="Y12" s="11"/>
      <c r="Z12" s="16"/>
      <c r="AA12" s="16">
        <f>TRUNC(G12*K12*O12,0)</f>
        <v>4966</v>
      </c>
      <c r="AB12" s="16"/>
      <c r="AC12" s="17">
        <f>AA12</f>
        <v>4966</v>
      </c>
    </row>
    <row r="13" spans="1:29" s="10" customFormat="1" ht="27" customHeight="1" x14ac:dyDescent="0.3">
      <c r="A13" s="14"/>
      <c r="Y13" s="11"/>
      <c r="Z13" s="16"/>
      <c r="AA13" s="16"/>
      <c r="AB13" s="16"/>
      <c r="AC13" s="17"/>
    </row>
    <row r="14" spans="1:29" s="10" customFormat="1" ht="27" customHeight="1" x14ac:dyDescent="0.3">
      <c r="A14" s="14"/>
      <c r="Y14" s="11"/>
      <c r="Z14" s="16"/>
      <c r="AA14" s="16"/>
      <c r="AB14" s="16"/>
      <c r="AC14" s="17"/>
    </row>
    <row r="15" spans="1:29" s="10" customFormat="1" ht="27" customHeight="1" x14ac:dyDescent="0.3">
      <c r="A15" s="14"/>
      <c r="Y15" s="11"/>
      <c r="Z15" s="16"/>
      <c r="AA15" s="16"/>
      <c r="AB15" s="16"/>
      <c r="AC15" s="17"/>
    </row>
    <row r="16" spans="1:29" s="8" customFormat="1" ht="27" customHeight="1" x14ac:dyDescent="0.3">
      <c r="A16" s="9"/>
      <c r="B16" s="8" t="s">
        <v>13</v>
      </c>
      <c r="Y16" s="21"/>
      <c r="Z16" s="37">
        <f>SUM(Z7:Z15)</f>
        <v>0</v>
      </c>
      <c r="AA16" s="37">
        <f>SUM(AA7:AA15)</f>
        <v>4966</v>
      </c>
      <c r="AB16" s="37">
        <f>SUM(AB7:AB15)</f>
        <v>0</v>
      </c>
      <c r="AC16" s="38">
        <f>SUM(AC7:AC15)</f>
        <v>4966</v>
      </c>
    </row>
    <row r="17" spans="1:29" s="10" customFormat="1" ht="27" customHeight="1" x14ac:dyDescent="0.3">
      <c r="A17" s="14"/>
      <c r="Y17" s="11"/>
      <c r="Z17" s="16"/>
      <c r="AA17" s="16"/>
      <c r="AB17" s="16"/>
      <c r="AC17" s="17"/>
    </row>
    <row r="18" spans="1:29" s="8" customFormat="1" ht="27" customHeight="1" x14ac:dyDescent="0.3">
      <c r="A18" s="9"/>
      <c r="B18" s="8" t="s">
        <v>16</v>
      </c>
      <c r="Y18" s="21"/>
      <c r="Z18" s="24"/>
      <c r="AA18" s="24"/>
      <c r="AB18" s="24"/>
      <c r="AC18" s="25"/>
    </row>
    <row r="19" spans="1:29" s="10" customFormat="1" ht="27" customHeight="1" x14ac:dyDescent="0.3">
      <c r="A19" s="14"/>
      <c r="Y19" s="11"/>
      <c r="Z19" s="16"/>
      <c r="AA19" s="16"/>
      <c r="AB19" s="16"/>
      <c r="AC19" s="17"/>
    </row>
    <row r="20" spans="1:29" s="10" customFormat="1" ht="27" customHeight="1" x14ac:dyDescent="0.3">
      <c r="A20" s="14"/>
      <c r="B20" s="10" t="s">
        <v>18</v>
      </c>
      <c r="C20" s="10" t="s">
        <v>17</v>
      </c>
      <c r="D20" s="136">
        <v>0.6</v>
      </c>
      <c r="E20" s="136"/>
      <c r="F20" s="10" t="s">
        <v>19</v>
      </c>
      <c r="G20" s="10" t="s">
        <v>17</v>
      </c>
      <c r="H20" s="147">
        <v>0.77</v>
      </c>
      <c r="I20" s="147"/>
      <c r="J20" s="10" t="s">
        <v>20</v>
      </c>
      <c r="K20" s="10" t="s">
        <v>17</v>
      </c>
      <c r="L20" s="136">
        <f>0.6-0.05</f>
        <v>0.54999999999999993</v>
      </c>
      <c r="M20" s="136"/>
      <c r="N20" s="10" t="s">
        <v>21</v>
      </c>
      <c r="O20" s="10" t="s">
        <v>17</v>
      </c>
      <c r="P20" s="136">
        <v>0.9</v>
      </c>
      <c r="Q20" s="136"/>
      <c r="R20" s="15" t="s">
        <v>22</v>
      </c>
      <c r="S20" s="10" t="s">
        <v>17</v>
      </c>
      <c r="T20" s="136">
        <v>18</v>
      </c>
      <c r="U20" s="136"/>
      <c r="V20" s="10" t="s">
        <v>23</v>
      </c>
      <c r="Y20" s="11"/>
      <c r="Z20" s="16"/>
      <c r="AA20" s="16"/>
      <c r="AB20" s="16"/>
      <c r="AC20" s="17"/>
    </row>
    <row r="21" spans="1:29" s="10" customFormat="1" ht="27" customHeight="1" x14ac:dyDescent="0.3">
      <c r="A21" s="14"/>
      <c r="Y21" s="11"/>
      <c r="Z21" s="16"/>
      <c r="AA21" s="16"/>
      <c r="AB21" s="16"/>
      <c r="AC21" s="17"/>
    </row>
    <row r="22" spans="1:29" s="10" customFormat="1" ht="27" customHeight="1" x14ac:dyDescent="0.3">
      <c r="A22" s="14"/>
      <c r="Y22" s="11"/>
      <c r="Z22" s="16"/>
      <c r="AA22" s="16"/>
      <c r="AB22" s="16"/>
      <c r="AC22" s="17"/>
    </row>
    <row r="23" spans="1:29" s="10" customFormat="1" ht="27" customHeight="1" x14ac:dyDescent="0.3">
      <c r="A23" s="14"/>
      <c r="E23" s="141">
        <v>3600</v>
      </c>
      <c r="F23" s="141"/>
      <c r="G23" s="20" t="s">
        <v>12</v>
      </c>
      <c r="H23" s="142">
        <f>D20</f>
        <v>0.6</v>
      </c>
      <c r="I23" s="142"/>
      <c r="J23" s="20" t="s">
        <v>12</v>
      </c>
      <c r="K23" s="143">
        <f>H20</f>
        <v>0.77</v>
      </c>
      <c r="L23" s="143"/>
      <c r="M23" s="20" t="s">
        <v>12</v>
      </c>
      <c r="N23" s="142">
        <f>L20</f>
        <v>0.54999999999999993</v>
      </c>
      <c r="O23" s="142"/>
      <c r="P23" s="20" t="s">
        <v>12</v>
      </c>
      <c r="Q23" s="142">
        <f>P20</f>
        <v>0.9</v>
      </c>
      <c r="R23" s="142"/>
      <c r="S23" s="136" t="s">
        <v>24</v>
      </c>
      <c r="T23" s="144">
        <f>TRUNC((E23*H23*K23*N23*Q23)/E24,0)</f>
        <v>45</v>
      </c>
      <c r="U23" s="144"/>
      <c r="V23" s="136" t="s">
        <v>25</v>
      </c>
      <c r="W23" s="136"/>
      <c r="X23" s="136"/>
      <c r="Y23" s="11"/>
      <c r="Z23" s="16"/>
      <c r="AA23" s="16"/>
      <c r="AB23" s="16"/>
      <c r="AC23" s="17"/>
    </row>
    <row r="24" spans="1:29" s="10" customFormat="1" ht="27" customHeight="1" x14ac:dyDescent="0.3">
      <c r="A24" s="14"/>
      <c r="E24" s="140">
        <f>T20</f>
        <v>18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36"/>
      <c r="T24" s="144"/>
      <c r="U24" s="144"/>
      <c r="V24" s="136"/>
      <c r="W24" s="136"/>
      <c r="X24" s="136"/>
      <c r="Y24" s="11"/>
      <c r="Z24" s="16"/>
      <c r="AA24" s="16"/>
      <c r="AB24" s="16"/>
      <c r="AC24" s="17"/>
    </row>
    <row r="25" spans="1:29" s="10" customFormat="1" ht="27" customHeight="1" x14ac:dyDescent="0.3">
      <c r="A25" s="14"/>
      <c r="Y25" s="11"/>
      <c r="Z25" s="16"/>
      <c r="AA25" s="16"/>
      <c r="AB25" s="16"/>
      <c r="AC25" s="17"/>
    </row>
    <row r="26" spans="1:29" s="10" customFormat="1" ht="27" customHeight="1" x14ac:dyDescent="0.3">
      <c r="A26" s="14"/>
      <c r="Y26" s="11"/>
      <c r="Z26" s="16"/>
      <c r="AA26" s="16"/>
      <c r="AB26" s="16"/>
      <c r="AC26" s="17"/>
    </row>
    <row r="27" spans="1:29" s="10" customFormat="1" ht="27" customHeight="1" x14ac:dyDescent="0.3">
      <c r="A27" s="14"/>
      <c r="Y27" s="11"/>
      <c r="Z27" s="16"/>
      <c r="AA27" s="16"/>
      <c r="AB27" s="16"/>
      <c r="AC27" s="17"/>
    </row>
    <row r="28" spans="1:29" s="10" customFormat="1" ht="27" customHeight="1" x14ac:dyDescent="0.3">
      <c r="A28" s="14"/>
      <c r="B28" s="10" t="s">
        <v>26</v>
      </c>
      <c r="E28" s="135">
        <f>기계경비!$Z$4</f>
        <v>15079.2</v>
      </c>
      <c r="F28" s="136"/>
      <c r="G28" s="136"/>
      <c r="H28" s="10" t="s">
        <v>30</v>
      </c>
      <c r="I28" s="137">
        <f>T23</f>
        <v>45</v>
      </c>
      <c r="J28" s="136"/>
      <c r="K28" s="10" t="s">
        <v>28</v>
      </c>
      <c r="L28" s="138">
        <v>0.9</v>
      </c>
      <c r="M28" s="136"/>
      <c r="N28" s="10" t="s">
        <v>24</v>
      </c>
      <c r="O28" s="139">
        <f>(E28/I28)*L28</f>
        <v>301.58400000000006</v>
      </c>
      <c r="P28" s="139"/>
      <c r="Q28" s="139"/>
      <c r="Y28" s="11"/>
      <c r="Z28" s="16">
        <f>O28</f>
        <v>301.58400000000006</v>
      </c>
      <c r="AA28" s="16"/>
      <c r="AB28" s="16"/>
      <c r="AC28" s="17">
        <f>Z28+AA28+AB28</f>
        <v>301.58400000000006</v>
      </c>
    </row>
    <row r="29" spans="1:29" s="10" customFormat="1" ht="27" customHeight="1" x14ac:dyDescent="0.3">
      <c r="A29" s="14"/>
      <c r="O29" s="26"/>
      <c r="P29" s="26"/>
      <c r="Q29" s="26"/>
      <c r="Y29" s="11"/>
      <c r="Z29" s="16"/>
      <c r="AA29" s="16"/>
      <c r="AB29" s="16"/>
      <c r="AC29" s="17"/>
    </row>
    <row r="30" spans="1:29" s="10" customFormat="1" ht="27" customHeight="1" x14ac:dyDescent="0.3">
      <c r="A30" s="14"/>
      <c r="O30" s="26"/>
      <c r="P30" s="26"/>
      <c r="Q30" s="26"/>
      <c r="Y30" s="11"/>
      <c r="Z30" s="16"/>
      <c r="AA30" s="16"/>
      <c r="AB30" s="16"/>
      <c r="AC30" s="17"/>
    </row>
    <row r="31" spans="1:29" s="10" customFormat="1" ht="27" customHeight="1" x14ac:dyDescent="0.3">
      <c r="A31" s="14"/>
      <c r="B31" s="10" t="s">
        <v>50</v>
      </c>
      <c r="E31" s="135">
        <f>기계경비!$AA$4</f>
        <v>48740</v>
      </c>
      <c r="F31" s="136"/>
      <c r="G31" s="136"/>
      <c r="H31" s="10" t="s">
        <v>31</v>
      </c>
      <c r="I31" s="137">
        <f>T23</f>
        <v>45</v>
      </c>
      <c r="J31" s="136"/>
      <c r="K31" s="10" t="s">
        <v>29</v>
      </c>
      <c r="L31" s="138">
        <v>0.9</v>
      </c>
      <c r="M31" s="136"/>
      <c r="N31" s="10" t="s">
        <v>24</v>
      </c>
      <c r="O31" s="139">
        <f>(E31/I31)*L31</f>
        <v>974.8</v>
      </c>
      <c r="P31" s="139"/>
      <c r="Q31" s="139"/>
      <c r="Y31" s="11"/>
      <c r="Z31" s="16"/>
      <c r="AA31" s="16">
        <f>O31</f>
        <v>974.8</v>
      </c>
      <c r="AB31" s="16"/>
      <c r="AC31" s="17">
        <f>Z31+AA31+AB31</f>
        <v>974.8</v>
      </c>
    </row>
    <row r="32" spans="1:29" s="10" customFormat="1" ht="27" customHeight="1" x14ac:dyDescent="0.3">
      <c r="A32" s="14"/>
      <c r="O32" s="26"/>
      <c r="P32" s="26"/>
      <c r="Q32" s="26"/>
      <c r="Y32" s="11"/>
      <c r="Z32" s="16"/>
      <c r="AA32" s="16"/>
      <c r="AB32" s="16"/>
      <c r="AC32" s="17"/>
    </row>
    <row r="33" spans="1:29" s="10" customFormat="1" ht="27" customHeight="1" x14ac:dyDescent="0.3">
      <c r="A33" s="14"/>
      <c r="O33" s="26"/>
      <c r="P33" s="26"/>
      <c r="Q33" s="26"/>
      <c r="Y33" s="11"/>
      <c r="Z33" s="16"/>
      <c r="AA33" s="16"/>
      <c r="AB33" s="16"/>
      <c r="AC33" s="17"/>
    </row>
    <row r="34" spans="1:29" s="10" customFormat="1" ht="27" customHeight="1" x14ac:dyDescent="0.3">
      <c r="A34" s="14"/>
      <c r="B34" s="10" t="s">
        <v>27</v>
      </c>
      <c r="E34" s="135">
        <f>기계경비!$AB$4</f>
        <v>21743.4414</v>
      </c>
      <c r="F34" s="136"/>
      <c r="G34" s="136"/>
      <c r="H34" s="10" t="s">
        <v>30</v>
      </c>
      <c r="I34" s="137">
        <f>T23</f>
        <v>45</v>
      </c>
      <c r="J34" s="136"/>
      <c r="K34" s="10" t="s">
        <v>28</v>
      </c>
      <c r="L34" s="138">
        <v>0.9</v>
      </c>
      <c r="M34" s="136"/>
      <c r="N34" s="10" t="s">
        <v>24</v>
      </c>
      <c r="O34" s="139">
        <f>(E34/I34)*L34</f>
        <v>434.86882800000001</v>
      </c>
      <c r="P34" s="139"/>
      <c r="Q34" s="139"/>
      <c r="Y34" s="11"/>
      <c r="Z34" s="16"/>
      <c r="AA34" s="16"/>
      <c r="AB34" s="16">
        <f>O34</f>
        <v>434.86882800000001</v>
      </c>
      <c r="AC34" s="17">
        <f>Z34+AA34+AB34</f>
        <v>434.86882800000001</v>
      </c>
    </row>
    <row r="35" spans="1:29" s="10" customFormat="1" ht="27" customHeight="1" x14ac:dyDescent="0.3">
      <c r="A35" s="14"/>
      <c r="O35" s="26"/>
      <c r="P35" s="26"/>
      <c r="Q35" s="26"/>
      <c r="Y35" s="11"/>
      <c r="Z35" s="16"/>
      <c r="AA35" s="16"/>
      <c r="AB35" s="16"/>
      <c r="AC35" s="17"/>
    </row>
    <row r="36" spans="1:29" s="10" customFormat="1" ht="27" customHeight="1" x14ac:dyDescent="0.3">
      <c r="A36" s="14"/>
      <c r="Y36" s="11"/>
      <c r="Z36" s="16"/>
      <c r="AA36" s="16"/>
      <c r="AB36" s="16"/>
      <c r="AC36" s="17"/>
    </row>
    <row r="37" spans="1:29" s="10" customFormat="1" ht="27" customHeight="1" x14ac:dyDescent="0.3">
      <c r="A37" s="14"/>
      <c r="B37" s="10" t="s">
        <v>13</v>
      </c>
      <c r="Y37" s="11"/>
      <c r="Z37" s="18">
        <f>SUM(Z17:Z36)</f>
        <v>301.58400000000006</v>
      </c>
      <c r="AA37" s="18">
        <f>SUM(AA17:AA36)</f>
        <v>974.8</v>
      </c>
      <c r="AB37" s="18">
        <f>SUM(AB17:AB36)</f>
        <v>434.86882800000001</v>
      </c>
      <c r="AC37" s="19">
        <f>SUM(AC26:AC36)</f>
        <v>1711.2528280000001</v>
      </c>
    </row>
    <row r="38" spans="1:29" s="10" customFormat="1" ht="27" customHeight="1" x14ac:dyDescent="0.3">
      <c r="A38" s="14"/>
      <c r="Y38" s="11"/>
      <c r="Z38" s="16"/>
      <c r="AA38" s="16"/>
      <c r="AB38" s="16"/>
      <c r="AC38" s="17"/>
    </row>
    <row r="39" spans="1:29" s="10" customFormat="1" ht="27" customHeight="1" x14ac:dyDescent="0.3">
      <c r="A39" s="14"/>
      <c r="Y39" s="11"/>
      <c r="Z39" s="16"/>
      <c r="AA39" s="16"/>
      <c r="AB39" s="16"/>
      <c r="AC39" s="17"/>
    </row>
    <row r="40" spans="1:29" s="10" customFormat="1" ht="27" customHeight="1" x14ac:dyDescent="0.3">
      <c r="A40" s="14"/>
      <c r="Y40" s="11"/>
      <c r="Z40" s="16"/>
      <c r="AA40" s="16"/>
      <c r="AB40" s="16"/>
      <c r="AC40" s="17"/>
    </row>
    <row r="41" spans="1:29" s="10" customFormat="1" ht="27" customHeight="1" x14ac:dyDescent="0.3">
      <c r="A41" s="14"/>
      <c r="Y41" s="11"/>
      <c r="Z41" s="16"/>
      <c r="AA41" s="16"/>
      <c r="AB41" s="16"/>
      <c r="AC41" s="17"/>
    </row>
    <row r="42" spans="1:29" s="10" customFormat="1" ht="27" customHeight="1" x14ac:dyDescent="0.3">
      <c r="A42" s="14"/>
      <c r="Y42" s="11"/>
      <c r="Z42" s="16"/>
      <c r="AA42" s="16"/>
      <c r="AB42" s="16"/>
      <c r="AC42" s="17"/>
    </row>
    <row r="43" spans="1:29" s="10" customFormat="1" ht="27" customHeight="1" x14ac:dyDescent="0.3">
      <c r="A43" s="14"/>
      <c r="Y43" s="11"/>
      <c r="Z43" s="16"/>
      <c r="AA43" s="16"/>
      <c r="AB43" s="16"/>
      <c r="AC43" s="17"/>
    </row>
    <row r="44" spans="1:29" s="10" customFormat="1" ht="27" customHeight="1" x14ac:dyDescent="0.3">
      <c r="A44" s="14"/>
      <c r="Y44" s="11"/>
      <c r="Z44" s="16"/>
      <c r="AA44" s="16"/>
      <c r="AB44" s="16"/>
      <c r="AC44" s="17"/>
    </row>
    <row r="45" spans="1:29" s="10" customFormat="1" ht="27" customHeight="1" x14ac:dyDescent="0.3">
      <c r="A45" s="14"/>
      <c r="Y45" s="11"/>
      <c r="Z45" s="16"/>
      <c r="AA45" s="16"/>
      <c r="AB45" s="16"/>
      <c r="AC45" s="17"/>
    </row>
    <row r="46" spans="1:29" s="10" customFormat="1" ht="27" customHeight="1" x14ac:dyDescent="0.3">
      <c r="A46" s="14"/>
      <c r="Y46" s="11"/>
      <c r="Z46" s="16"/>
      <c r="AA46" s="16"/>
      <c r="AB46" s="16"/>
      <c r="AC46" s="17"/>
    </row>
    <row r="47" spans="1:29" s="10" customFormat="1" ht="27" customHeight="1" x14ac:dyDescent="0.3">
      <c r="A47" s="14"/>
      <c r="Y47" s="11"/>
      <c r="Z47" s="16"/>
      <c r="AA47" s="16"/>
      <c r="AB47" s="16"/>
      <c r="AC47" s="17"/>
    </row>
    <row r="48" spans="1:29" s="10" customFormat="1" ht="27" customHeight="1" x14ac:dyDescent="0.3">
      <c r="A48" s="14"/>
      <c r="Y48" s="11"/>
      <c r="Z48" s="16"/>
      <c r="AA48" s="16"/>
      <c r="AB48" s="16"/>
      <c r="AC48" s="17"/>
    </row>
    <row r="49" spans="1:29" s="10" customFormat="1" ht="27" customHeight="1" x14ac:dyDescent="0.3">
      <c r="A49" s="14"/>
      <c r="Y49" s="11"/>
      <c r="Z49" s="16"/>
      <c r="AA49" s="16"/>
      <c r="AB49" s="16"/>
      <c r="AC49" s="17"/>
    </row>
    <row r="50" spans="1:29" s="10" customFormat="1" ht="27" customHeight="1" x14ac:dyDescent="0.3">
      <c r="A50" s="14"/>
      <c r="Y50" s="11"/>
      <c r="Z50" s="16"/>
      <c r="AA50" s="16"/>
      <c r="AB50" s="16"/>
      <c r="AC50" s="17"/>
    </row>
    <row r="51" spans="1:29" s="10" customFormat="1" ht="27" customHeight="1" x14ac:dyDescent="0.3">
      <c r="A51" s="14"/>
      <c r="Y51" s="11"/>
      <c r="Z51" s="16"/>
      <c r="AA51" s="16"/>
      <c r="AB51" s="16"/>
      <c r="AC51" s="17"/>
    </row>
    <row r="52" spans="1:29" s="10" customFormat="1" ht="27" customHeight="1" x14ac:dyDescent="0.3">
      <c r="A52" s="14"/>
      <c r="Y52" s="11"/>
      <c r="Z52" s="16"/>
      <c r="AA52" s="16"/>
      <c r="AB52" s="16"/>
      <c r="AC52" s="17"/>
    </row>
    <row r="53" spans="1:29" s="10" customFormat="1" ht="27" customHeight="1" x14ac:dyDescent="0.3">
      <c r="A53" s="14"/>
      <c r="Y53" s="11"/>
      <c r="Z53" s="16"/>
      <c r="AA53" s="16"/>
      <c r="AB53" s="16"/>
      <c r="AC53" s="17"/>
    </row>
    <row r="54" spans="1:29" s="10" customFormat="1" ht="27" customHeight="1" x14ac:dyDescent="0.3">
      <c r="A54" s="14"/>
      <c r="Y54" s="11"/>
      <c r="Z54" s="16"/>
      <c r="AA54" s="16"/>
      <c r="AB54" s="16"/>
      <c r="AC54" s="17"/>
    </row>
    <row r="55" spans="1:29" s="10" customFormat="1" ht="27" customHeight="1" x14ac:dyDescent="0.3">
      <c r="A55" s="14"/>
      <c r="Y55" s="11"/>
      <c r="Z55" s="16"/>
      <c r="AA55" s="16"/>
      <c r="AB55" s="16"/>
      <c r="AC55" s="17"/>
    </row>
    <row r="56" spans="1:29" s="10" customFormat="1" ht="27" customHeight="1" x14ac:dyDescent="0.3">
      <c r="A56" s="14"/>
      <c r="Y56" s="11"/>
      <c r="Z56" s="16"/>
      <c r="AA56" s="16"/>
      <c r="AB56" s="16"/>
      <c r="AC56" s="17"/>
    </row>
    <row r="57" spans="1:29" s="10" customFormat="1" ht="27" customHeight="1" x14ac:dyDescent="0.3">
      <c r="A57" s="14"/>
      <c r="Y57" s="11"/>
      <c r="Z57" s="16"/>
      <c r="AA57" s="16"/>
      <c r="AB57" s="16"/>
      <c r="AC57" s="17"/>
    </row>
    <row r="58" spans="1:29" s="10" customFormat="1" ht="27" customHeight="1" x14ac:dyDescent="0.3">
      <c r="A58" s="14"/>
      <c r="Y58" s="11"/>
      <c r="Z58" s="16"/>
      <c r="AA58" s="16"/>
      <c r="AB58" s="16"/>
      <c r="AC58" s="17"/>
    </row>
    <row r="59" spans="1:29" s="10" customFormat="1" ht="27" customHeight="1" x14ac:dyDescent="0.3">
      <c r="A59" s="14"/>
      <c r="Y59" s="11"/>
      <c r="Z59" s="16"/>
      <c r="AA59" s="16"/>
      <c r="AB59" s="16"/>
      <c r="AC59" s="17"/>
    </row>
    <row r="60" spans="1:29" s="10" customFormat="1" ht="27" customHeight="1" x14ac:dyDescent="0.3">
      <c r="A60" s="14"/>
      <c r="Y60" s="11"/>
      <c r="Z60" s="16"/>
      <c r="AA60" s="16"/>
      <c r="AB60" s="16"/>
      <c r="AC60" s="17"/>
    </row>
    <row r="61" spans="1:29" s="41" customFormat="1" ht="27" customHeight="1" thickBot="1" x14ac:dyDescent="0.35">
      <c r="A61" s="132" t="s">
        <v>51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4"/>
      <c r="Z61" s="40">
        <f>SUM(Z37,Z16)</f>
        <v>301.58400000000006</v>
      </c>
      <c r="AA61" s="40">
        <f>SUM(AA37,AA16)</f>
        <v>5940.8</v>
      </c>
      <c r="AB61" s="40">
        <f>SUM(AB37,AB16)</f>
        <v>434.86882800000001</v>
      </c>
      <c r="AC61" s="40">
        <f>SUM(AC37,AC16)</f>
        <v>6677.2528280000006</v>
      </c>
    </row>
    <row r="62" spans="1:29" s="8" customFormat="1" ht="27" thickTop="1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5"/>
      <c r="Z62" s="6"/>
      <c r="AA62" s="6"/>
      <c r="AB62" s="6"/>
      <c r="AC62" s="7"/>
    </row>
    <row r="63" spans="1:29" s="8" customFormat="1" ht="27" customHeight="1" x14ac:dyDescent="0.3">
      <c r="A63" s="9" t="s">
        <v>64</v>
      </c>
      <c r="C63" s="8" t="s">
        <v>15</v>
      </c>
      <c r="Y63" s="21"/>
      <c r="Z63" s="39">
        <f>Z118</f>
        <v>301.58400000000006</v>
      </c>
      <c r="AA63" s="39">
        <f>AA118</f>
        <v>5940.8</v>
      </c>
      <c r="AB63" s="39">
        <f>AB118</f>
        <v>434.86882800000001</v>
      </c>
      <c r="AC63" s="39">
        <f>AC118</f>
        <v>6677.2528280000006</v>
      </c>
    </row>
    <row r="64" spans="1:29" s="10" customFormat="1" ht="27" customHeight="1" x14ac:dyDescent="0.3">
      <c r="A64" s="14"/>
      <c r="Y64" s="11"/>
      <c r="Z64" s="12"/>
      <c r="AA64" s="12"/>
      <c r="AB64" s="12"/>
      <c r="AC64" s="13"/>
    </row>
    <row r="65" spans="1:29" s="10" customFormat="1" ht="27" customHeight="1" x14ac:dyDescent="0.3">
      <c r="A65" s="14"/>
      <c r="Y65" s="11"/>
      <c r="Z65" s="12"/>
      <c r="AA65" s="12"/>
      <c r="AB65" s="12"/>
      <c r="AC65" s="13"/>
    </row>
    <row r="66" spans="1:29" s="8" customFormat="1" ht="27" customHeight="1" x14ac:dyDescent="0.3">
      <c r="A66" s="9"/>
      <c r="B66" s="8" t="s">
        <v>14</v>
      </c>
      <c r="Y66" s="21"/>
      <c r="Z66" s="22"/>
      <c r="AA66" s="22"/>
      <c r="AB66" s="22"/>
      <c r="AC66" s="23"/>
    </row>
    <row r="67" spans="1:29" s="10" customFormat="1" ht="27" customHeight="1" x14ac:dyDescent="0.3">
      <c r="A67" s="14"/>
      <c r="Y67" s="11"/>
      <c r="Z67" s="12"/>
      <c r="AA67" s="12"/>
      <c r="AB67" s="12"/>
      <c r="AC67" s="13"/>
    </row>
    <row r="68" spans="1:29" s="10" customFormat="1" ht="27" customHeight="1" x14ac:dyDescent="0.3">
      <c r="A68" s="14"/>
      <c r="Y68" s="11"/>
      <c r="Z68" s="12"/>
      <c r="AA68" s="12"/>
      <c r="AB68" s="12"/>
      <c r="AC68" s="13"/>
    </row>
    <row r="69" spans="1:29" s="10" customFormat="1" ht="27" customHeight="1" x14ac:dyDescent="0.3">
      <c r="A69" s="14"/>
      <c r="C69" s="10" t="s">
        <v>9</v>
      </c>
      <c r="G69" s="136">
        <v>0.3</v>
      </c>
      <c r="H69" s="136"/>
      <c r="I69" s="10" t="s">
        <v>11</v>
      </c>
      <c r="J69" s="10" t="s">
        <v>12</v>
      </c>
      <c r="K69" s="135">
        <v>165545</v>
      </c>
      <c r="L69" s="136"/>
      <c r="M69" s="136"/>
      <c r="N69" s="10" t="s">
        <v>12</v>
      </c>
      <c r="O69" s="145">
        <v>0.1</v>
      </c>
      <c r="P69" s="146"/>
      <c r="Y69" s="11"/>
      <c r="Z69" s="16"/>
      <c r="AA69" s="16">
        <f>TRUNC(G69*K69*O69,0)</f>
        <v>4966</v>
      </c>
      <c r="AB69" s="16"/>
      <c r="AC69" s="17">
        <f>AA69</f>
        <v>4966</v>
      </c>
    </row>
    <row r="70" spans="1:29" s="10" customFormat="1" ht="27" customHeight="1" x14ac:dyDescent="0.3">
      <c r="A70" s="14"/>
      <c r="Y70" s="11"/>
      <c r="Z70" s="16"/>
      <c r="AA70" s="16"/>
      <c r="AB70" s="16"/>
      <c r="AC70" s="17"/>
    </row>
    <row r="71" spans="1:29" s="10" customFormat="1" ht="27" customHeight="1" x14ac:dyDescent="0.3">
      <c r="A71" s="14"/>
      <c r="Y71" s="11"/>
      <c r="Z71" s="16"/>
      <c r="AA71" s="16"/>
      <c r="AB71" s="16"/>
      <c r="AC71" s="17"/>
    </row>
    <row r="72" spans="1:29" s="10" customFormat="1" ht="27" customHeight="1" x14ac:dyDescent="0.3">
      <c r="A72" s="14"/>
      <c r="Y72" s="11"/>
      <c r="Z72" s="16"/>
      <c r="AA72" s="16"/>
      <c r="AB72" s="16"/>
      <c r="AC72" s="17"/>
    </row>
    <row r="73" spans="1:29" s="8" customFormat="1" ht="27" customHeight="1" x14ac:dyDescent="0.3">
      <c r="A73" s="9"/>
      <c r="B73" s="8" t="s">
        <v>13</v>
      </c>
      <c r="Y73" s="21"/>
      <c r="Z73" s="37">
        <f>SUM(Z64:Z72)</f>
        <v>0</v>
      </c>
      <c r="AA73" s="37">
        <f>SUM(AA64:AA72)</f>
        <v>4966</v>
      </c>
      <c r="AB73" s="37">
        <f>SUM(AB64:AB72)</f>
        <v>0</v>
      </c>
      <c r="AC73" s="38">
        <f>SUM(AC64:AC72)</f>
        <v>4966</v>
      </c>
    </row>
    <row r="74" spans="1:29" s="10" customFormat="1" ht="27" customHeight="1" x14ac:dyDescent="0.3">
      <c r="A74" s="14"/>
      <c r="Y74" s="11"/>
      <c r="Z74" s="16"/>
      <c r="AA74" s="16"/>
      <c r="AB74" s="16"/>
      <c r="AC74" s="17"/>
    </row>
    <row r="75" spans="1:29" s="8" customFormat="1" ht="27" customHeight="1" x14ac:dyDescent="0.3">
      <c r="A75" s="9"/>
      <c r="B75" s="8" t="s">
        <v>16</v>
      </c>
      <c r="Y75" s="21"/>
      <c r="Z75" s="24"/>
      <c r="AA75" s="24"/>
      <c r="AB75" s="24"/>
      <c r="AC75" s="25"/>
    </row>
    <row r="76" spans="1:29" s="10" customFormat="1" ht="27" customHeight="1" x14ac:dyDescent="0.3">
      <c r="A76" s="14"/>
      <c r="Y76" s="11"/>
      <c r="Z76" s="16"/>
      <c r="AA76" s="16"/>
      <c r="AB76" s="16"/>
      <c r="AC76" s="17"/>
    </row>
    <row r="77" spans="1:29" s="10" customFormat="1" ht="27" customHeight="1" x14ac:dyDescent="0.3">
      <c r="A77" s="14"/>
      <c r="B77" s="10" t="s">
        <v>18</v>
      </c>
      <c r="C77" s="10" t="s">
        <v>17</v>
      </c>
      <c r="D77" s="136">
        <v>0.6</v>
      </c>
      <c r="E77" s="136"/>
      <c r="F77" s="10" t="s">
        <v>19</v>
      </c>
      <c r="G77" s="10" t="s">
        <v>17</v>
      </c>
      <c r="H77" s="147">
        <v>0.77</v>
      </c>
      <c r="I77" s="147"/>
      <c r="J77" s="10" t="s">
        <v>20</v>
      </c>
      <c r="K77" s="10" t="s">
        <v>17</v>
      </c>
      <c r="L77" s="136">
        <f>0.6-0.05</f>
        <v>0.54999999999999993</v>
      </c>
      <c r="M77" s="136"/>
      <c r="N77" s="10" t="s">
        <v>21</v>
      </c>
      <c r="O77" s="10" t="s">
        <v>17</v>
      </c>
      <c r="P77" s="136">
        <v>0.9</v>
      </c>
      <c r="Q77" s="136"/>
      <c r="R77" s="15" t="s">
        <v>22</v>
      </c>
      <c r="S77" s="10" t="s">
        <v>17</v>
      </c>
      <c r="T77" s="136">
        <v>18</v>
      </c>
      <c r="U77" s="136"/>
      <c r="V77" s="10" t="s">
        <v>23</v>
      </c>
      <c r="Y77" s="11"/>
      <c r="Z77" s="16"/>
      <c r="AA77" s="16"/>
      <c r="AB77" s="16"/>
      <c r="AC77" s="17"/>
    </row>
    <row r="78" spans="1:29" s="10" customFormat="1" ht="27" customHeight="1" x14ac:dyDescent="0.3">
      <c r="A78" s="14"/>
      <c r="Y78" s="11"/>
      <c r="Z78" s="16"/>
      <c r="AA78" s="16"/>
      <c r="AB78" s="16"/>
      <c r="AC78" s="17"/>
    </row>
    <row r="79" spans="1:29" s="10" customFormat="1" ht="27" customHeight="1" x14ac:dyDescent="0.3">
      <c r="A79" s="14"/>
      <c r="Y79" s="11"/>
      <c r="Z79" s="16"/>
      <c r="AA79" s="16"/>
      <c r="AB79" s="16"/>
      <c r="AC79" s="17"/>
    </row>
    <row r="80" spans="1:29" s="10" customFormat="1" ht="27" customHeight="1" x14ac:dyDescent="0.3">
      <c r="A80" s="14"/>
      <c r="E80" s="141">
        <v>3600</v>
      </c>
      <c r="F80" s="141"/>
      <c r="G80" s="20" t="s">
        <v>12</v>
      </c>
      <c r="H80" s="142">
        <f>D77</f>
        <v>0.6</v>
      </c>
      <c r="I80" s="142"/>
      <c r="J80" s="20" t="s">
        <v>12</v>
      </c>
      <c r="K80" s="143">
        <f>H77</f>
        <v>0.77</v>
      </c>
      <c r="L80" s="143"/>
      <c r="M80" s="20" t="s">
        <v>12</v>
      </c>
      <c r="N80" s="142">
        <f>L77</f>
        <v>0.54999999999999993</v>
      </c>
      <c r="O80" s="142"/>
      <c r="P80" s="20" t="s">
        <v>12</v>
      </c>
      <c r="Q80" s="142">
        <f>P77</f>
        <v>0.9</v>
      </c>
      <c r="R80" s="142"/>
      <c r="S80" s="136" t="s">
        <v>17</v>
      </c>
      <c r="T80" s="144">
        <f>TRUNC((E80*H80*K80*N80*Q80)/E81,0)</f>
        <v>45</v>
      </c>
      <c r="U80" s="144"/>
      <c r="V80" s="136" t="s">
        <v>25</v>
      </c>
      <c r="W80" s="136"/>
      <c r="X80" s="136"/>
      <c r="Y80" s="11"/>
      <c r="Z80" s="16"/>
      <c r="AA80" s="16"/>
      <c r="AB80" s="16"/>
      <c r="AC80" s="17"/>
    </row>
    <row r="81" spans="1:29" s="10" customFormat="1" ht="27" customHeight="1" x14ac:dyDescent="0.3">
      <c r="A81" s="14"/>
      <c r="E81" s="140">
        <f>T77</f>
        <v>18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36"/>
      <c r="T81" s="144"/>
      <c r="U81" s="144"/>
      <c r="V81" s="136"/>
      <c r="W81" s="136"/>
      <c r="X81" s="136"/>
      <c r="Y81" s="11"/>
      <c r="Z81" s="16"/>
      <c r="AA81" s="16"/>
      <c r="AB81" s="16"/>
      <c r="AC81" s="17"/>
    </row>
    <row r="82" spans="1:29" s="10" customFormat="1" ht="27" customHeight="1" x14ac:dyDescent="0.3">
      <c r="A82" s="14"/>
      <c r="Y82" s="11"/>
      <c r="Z82" s="16"/>
      <c r="AA82" s="16"/>
      <c r="AB82" s="16"/>
      <c r="AC82" s="17"/>
    </row>
    <row r="83" spans="1:29" s="10" customFormat="1" ht="27" customHeight="1" x14ac:dyDescent="0.3">
      <c r="A83" s="14"/>
      <c r="Y83" s="11"/>
      <c r="Z83" s="16"/>
      <c r="AA83" s="16"/>
      <c r="AB83" s="16"/>
      <c r="AC83" s="17"/>
    </row>
    <row r="84" spans="1:29" s="10" customFormat="1" ht="27" customHeight="1" x14ac:dyDescent="0.3">
      <c r="A84" s="14"/>
      <c r="Y84" s="11"/>
      <c r="Z84" s="16"/>
      <c r="AA84" s="16"/>
      <c r="AB84" s="16"/>
      <c r="AC84" s="17"/>
    </row>
    <row r="85" spans="1:29" s="10" customFormat="1" ht="27" customHeight="1" x14ac:dyDescent="0.3">
      <c r="A85" s="14"/>
      <c r="B85" s="10" t="s">
        <v>3</v>
      </c>
      <c r="E85" s="135">
        <f>기계경비!$Z$4</f>
        <v>15079.2</v>
      </c>
      <c r="F85" s="136"/>
      <c r="G85" s="136"/>
      <c r="H85" s="10" t="s">
        <v>30</v>
      </c>
      <c r="I85" s="137">
        <f>T80</f>
        <v>45</v>
      </c>
      <c r="J85" s="136"/>
      <c r="K85" s="10" t="s">
        <v>12</v>
      </c>
      <c r="L85" s="138">
        <v>0.9</v>
      </c>
      <c r="M85" s="136"/>
      <c r="N85" s="10" t="s">
        <v>17</v>
      </c>
      <c r="O85" s="139">
        <f>(E85/I85)*L85</f>
        <v>301.58400000000006</v>
      </c>
      <c r="P85" s="139"/>
      <c r="Q85" s="139"/>
      <c r="Y85" s="11"/>
      <c r="Z85" s="16">
        <f>O85</f>
        <v>301.58400000000006</v>
      </c>
      <c r="AA85" s="16"/>
      <c r="AB85" s="16"/>
      <c r="AC85" s="17">
        <f>Z85+AA85+AB85</f>
        <v>301.58400000000006</v>
      </c>
    </row>
    <row r="86" spans="1:29" s="10" customFormat="1" ht="27" customHeight="1" x14ac:dyDescent="0.3">
      <c r="A86" s="14"/>
      <c r="O86" s="26"/>
      <c r="P86" s="26"/>
      <c r="Q86" s="26"/>
      <c r="Y86" s="11"/>
      <c r="Z86" s="16"/>
      <c r="AA86" s="16"/>
      <c r="AB86" s="16"/>
      <c r="AC86" s="17"/>
    </row>
    <row r="87" spans="1:29" s="10" customFormat="1" ht="27" customHeight="1" x14ac:dyDescent="0.3">
      <c r="A87" s="14"/>
      <c r="O87" s="26"/>
      <c r="P87" s="26"/>
      <c r="Q87" s="26"/>
      <c r="Y87" s="11"/>
      <c r="Z87" s="16"/>
      <c r="AA87" s="16"/>
      <c r="AB87" s="16"/>
      <c r="AC87" s="17"/>
    </row>
    <row r="88" spans="1:29" s="10" customFormat="1" ht="27" customHeight="1" x14ac:dyDescent="0.3">
      <c r="A88" s="14"/>
      <c r="B88" s="10" t="s">
        <v>5</v>
      </c>
      <c r="E88" s="135">
        <f>기계경비!$AA$4</f>
        <v>48740</v>
      </c>
      <c r="F88" s="136"/>
      <c r="G88" s="136"/>
      <c r="H88" s="10" t="s">
        <v>30</v>
      </c>
      <c r="I88" s="137">
        <f>T80</f>
        <v>45</v>
      </c>
      <c r="J88" s="136"/>
      <c r="K88" s="10" t="s">
        <v>12</v>
      </c>
      <c r="L88" s="138">
        <v>0.9</v>
      </c>
      <c r="M88" s="136"/>
      <c r="N88" s="10" t="s">
        <v>17</v>
      </c>
      <c r="O88" s="139">
        <f>(E88/I88)*L88</f>
        <v>974.8</v>
      </c>
      <c r="P88" s="139"/>
      <c r="Q88" s="139"/>
      <c r="Y88" s="11"/>
      <c r="Z88" s="16"/>
      <c r="AA88" s="16">
        <f>O88</f>
        <v>974.8</v>
      </c>
      <c r="AB88" s="16"/>
      <c r="AC88" s="17">
        <f>Z88+AA88+AB88</f>
        <v>974.8</v>
      </c>
    </row>
    <row r="89" spans="1:29" s="10" customFormat="1" ht="27" customHeight="1" x14ac:dyDescent="0.3">
      <c r="A89" s="14"/>
      <c r="O89" s="26"/>
      <c r="P89" s="26"/>
      <c r="Q89" s="26"/>
      <c r="Y89" s="11"/>
      <c r="Z89" s="16"/>
      <c r="AA89" s="16"/>
      <c r="AB89" s="16"/>
      <c r="AC89" s="17"/>
    </row>
    <row r="90" spans="1:29" s="10" customFormat="1" ht="27" customHeight="1" x14ac:dyDescent="0.3">
      <c r="A90" s="14"/>
      <c r="O90" s="26"/>
      <c r="P90" s="26"/>
      <c r="Q90" s="26"/>
      <c r="Y90" s="11"/>
      <c r="Z90" s="16"/>
      <c r="AA90" s="16"/>
      <c r="AB90" s="16"/>
      <c r="AC90" s="17"/>
    </row>
    <row r="91" spans="1:29" s="10" customFormat="1" ht="27" customHeight="1" x14ac:dyDescent="0.3">
      <c r="A91" s="14"/>
      <c r="B91" s="10" t="s">
        <v>27</v>
      </c>
      <c r="E91" s="135">
        <f>기계경비!$AB$4</f>
        <v>21743.4414</v>
      </c>
      <c r="F91" s="136"/>
      <c r="G91" s="136"/>
      <c r="H91" s="10" t="s">
        <v>30</v>
      </c>
      <c r="I91" s="137">
        <f>T80</f>
        <v>45</v>
      </c>
      <c r="J91" s="136"/>
      <c r="K91" s="10" t="s">
        <v>12</v>
      </c>
      <c r="L91" s="138">
        <v>0.9</v>
      </c>
      <c r="M91" s="136"/>
      <c r="N91" s="10" t="s">
        <v>17</v>
      </c>
      <c r="O91" s="139">
        <f>(E91/I91)*L91</f>
        <v>434.86882800000001</v>
      </c>
      <c r="P91" s="139"/>
      <c r="Q91" s="139"/>
      <c r="Y91" s="11"/>
      <c r="Z91" s="16"/>
      <c r="AA91" s="16"/>
      <c r="AB91" s="16">
        <f>O91</f>
        <v>434.86882800000001</v>
      </c>
      <c r="AC91" s="17">
        <f>Z91+AA91+AB91</f>
        <v>434.86882800000001</v>
      </c>
    </row>
    <row r="92" spans="1:29" s="10" customFormat="1" ht="27" customHeight="1" x14ac:dyDescent="0.3">
      <c r="A92" s="14"/>
      <c r="O92" s="26"/>
      <c r="P92" s="26"/>
      <c r="Q92" s="26"/>
      <c r="Y92" s="11"/>
      <c r="Z92" s="16"/>
      <c r="AA92" s="16"/>
      <c r="AB92" s="16"/>
      <c r="AC92" s="17"/>
    </row>
    <row r="93" spans="1:29" s="10" customFormat="1" ht="27" customHeight="1" x14ac:dyDescent="0.3">
      <c r="A93" s="14"/>
      <c r="Y93" s="11"/>
      <c r="Z93" s="16"/>
      <c r="AA93" s="16"/>
      <c r="AB93" s="16"/>
      <c r="AC93" s="17"/>
    </row>
    <row r="94" spans="1:29" s="10" customFormat="1" ht="27" customHeight="1" x14ac:dyDescent="0.3">
      <c r="A94" s="14"/>
      <c r="B94" s="10" t="s">
        <v>13</v>
      </c>
      <c r="Y94" s="11"/>
      <c r="Z94" s="18">
        <f>SUM(Z74:Z93)</f>
        <v>301.58400000000006</v>
      </c>
      <c r="AA94" s="18">
        <f>SUM(AA74:AA93)</f>
        <v>974.8</v>
      </c>
      <c r="AB94" s="18">
        <f>SUM(AB74:AB93)</f>
        <v>434.86882800000001</v>
      </c>
      <c r="AC94" s="19">
        <f>SUM(AC83:AC93)</f>
        <v>1711.2528280000001</v>
      </c>
    </row>
    <row r="95" spans="1:29" s="10" customFormat="1" ht="27" customHeight="1" x14ac:dyDescent="0.3">
      <c r="A95" s="14"/>
      <c r="Y95" s="11"/>
      <c r="Z95" s="16"/>
      <c r="AA95" s="16"/>
      <c r="AB95" s="16"/>
      <c r="AC95" s="17"/>
    </row>
    <row r="96" spans="1:29" s="10" customFormat="1" ht="27" customHeight="1" x14ac:dyDescent="0.3">
      <c r="A96" s="14"/>
      <c r="Y96" s="11"/>
      <c r="Z96" s="16"/>
      <c r="AA96" s="16"/>
      <c r="AB96" s="16"/>
      <c r="AC96" s="17"/>
    </row>
    <row r="97" spans="1:29" s="10" customFormat="1" ht="27" customHeight="1" x14ac:dyDescent="0.3">
      <c r="A97" s="14"/>
      <c r="Y97" s="11"/>
      <c r="Z97" s="16"/>
      <c r="AA97" s="16"/>
      <c r="AB97" s="16"/>
      <c r="AC97" s="17"/>
    </row>
    <row r="98" spans="1:29" s="10" customFormat="1" ht="27" customHeight="1" x14ac:dyDescent="0.3">
      <c r="A98" s="14"/>
      <c r="Y98" s="11"/>
      <c r="Z98" s="16"/>
      <c r="AA98" s="16"/>
      <c r="AB98" s="16"/>
      <c r="AC98" s="17"/>
    </row>
    <row r="99" spans="1:29" s="10" customFormat="1" ht="27" customHeight="1" x14ac:dyDescent="0.3">
      <c r="A99" s="14"/>
      <c r="Y99" s="11"/>
      <c r="Z99" s="16"/>
      <c r="AA99" s="16"/>
      <c r="AB99" s="16"/>
      <c r="AC99" s="17"/>
    </row>
    <row r="100" spans="1:29" s="10" customFormat="1" ht="27" customHeight="1" x14ac:dyDescent="0.3">
      <c r="A100" s="14"/>
      <c r="Y100" s="11"/>
      <c r="Z100" s="16"/>
      <c r="AA100" s="16"/>
      <c r="AB100" s="16"/>
      <c r="AC100" s="17"/>
    </row>
    <row r="101" spans="1:29" s="10" customFormat="1" ht="27" customHeight="1" x14ac:dyDescent="0.3">
      <c r="A101" s="14"/>
      <c r="Y101" s="11"/>
      <c r="Z101" s="16"/>
      <c r="AA101" s="16"/>
      <c r="AB101" s="16"/>
      <c r="AC101" s="17"/>
    </row>
    <row r="102" spans="1:29" s="10" customFormat="1" ht="27" customHeight="1" x14ac:dyDescent="0.3">
      <c r="A102" s="14"/>
      <c r="Y102" s="11"/>
      <c r="Z102" s="16"/>
      <c r="AA102" s="16"/>
      <c r="AB102" s="16"/>
      <c r="AC102" s="17"/>
    </row>
    <row r="103" spans="1:29" s="10" customFormat="1" ht="27" customHeight="1" x14ac:dyDescent="0.3">
      <c r="A103" s="14"/>
      <c r="Y103" s="11"/>
      <c r="Z103" s="16"/>
      <c r="AA103" s="16"/>
      <c r="AB103" s="16"/>
      <c r="AC103" s="17"/>
    </row>
    <row r="104" spans="1:29" s="10" customFormat="1" ht="27" customHeight="1" x14ac:dyDescent="0.3">
      <c r="A104" s="14"/>
      <c r="Y104" s="11"/>
      <c r="Z104" s="16"/>
      <c r="AA104" s="16"/>
      <c r="AB104" s="16"/>
      <c r="AC104" s="17"/>
    </row>
    <row r="105" spans="1:29" s="10" customFormat="1" ht="27" customHeight="1" x14ac:dyDescent="0.3">
      <c r="A105" s="14"/>
      <c r="Y105" s="11"/>
      <c r="Z105" s="16"/>
      <c r="AA105" s="16"/>
      <c r="AB105" s="16"/>
      <c r="AC105" s="17"/>
    </row>
    <row r="106" spans="1:29" s="10" customFormat="1" ht="27" customHeight="1" x14ac:dyDescent="0.3">
      <c r="A106" s="14"/>
      <c r="Y106" s="11"/>
      <c r="Z106" s="16"/>
      <c r="AA106" s="16"/>
      <c r="AB106" s="16"/>
      <c r="AC106" s="17"/>
    </row>
    <row r="107" spans="1:29" s="10" customFormat="1" ht="27" customHeight="1" x14ac:dyDescent="0.3">
      <c r="A107" s="14"/>
      <c r="Y107" s="11"/>
      <c r="Z107" s="16"/>
      <c r="AA107" s="16"/>
      <c r="AB107" s="16"/>
      <c r="AC107" s="17"/>
    </row>
    <row r="108" spans="1:29" s="10" customFormat="1" ht="27" customHeight="1" x14ac:dyDescent="0.3">
      <c r="A108" s="14"/>
      <c r="Y108" s="11"/>
      <c r="Z108" s="16"/>
      <c r="AA108" s="16"/>
      <c r="AB108" s="16"/>
      <c r="AC108" s="17"/>
    </row>
    <row r="109" spans="1:29" s="10" customFormat="1" ht="27" customHeight="1" x14ac:dyDescent="0.3">
      <c r="A109" s="14"/>
      <c r="Y109" s="11"/>
      <c r="Z109" s="16"/>
      <c r="AA109" s="16"/>
      <c r="AB109" s="16"/>
      <c r="AC109" s="17"/>
    </row>
    <row r="110" spans="1:29" s="10" customFormat="1" ht="27" customHeight="1" x14ac:dyDescent="0.3">
      <c r="A110" s="14"/>
      <c r="Y110" s="11"/>
      <c r="Z110" s="16"/>
      <c r="AA110" s="16"/>
      <c r="AB110" s="16"/>
      <c r="AC110" s="17"/>
    </row>
    <row r="111" spans="1:29" s="10" customFormat="1" ht="27" customHeight="1" x14ac:dyDescent="0.3">
      <c r="A111" s="14"/>
      <c r="Y111" s="11"/>
      <c r="Z111" s="16"/>
      <c r="AA111" s="16"/>
      <c r="AB111" s="16"/>
      <c r="AC111" s="17"/>
    </row>
    <row r="112" spans="1:29" s="10" customFormat="1" ht="27" customHeight="1" x14ac:dyDescent="0.3">
      <c r="A112" s="14"/>
      <c r="Y112" s="11"/>
      <c r="Z112" s="16"/>
      <c r="AA112" s="16"/>
      <c r="AB112" s="16"/>
      <c r="AC112" s="17"/>
    </row>
    <row r="113" spans="1:29" s="10" customFormat="1" ht="27" customHeight="1" x14ac:dyDescent="0.3">
      <c r="A113" s="14"/>
      <c r="Y113" s="11"/>
      <c r="Z113" s="16"/>
      <c r="AA113" s="16"/>
      <c r="AB113" s="16"/>
      <c r="AC113" s="17"/>
    </row>
    <row r="114" spans="1:29" s="10" customFormat="1" ht="27" customHeight="1" x14ac:dyDescent="0.3">
      <c r="A114" s="14"/>
      <c r="Y114" s="11"/>
      <c r="Z114" s="16"/>
      <c r="AA114" s="16"/>
      <c r="AB114" s="16"/>
      <c r="AC114" s="17"/>
    </row>
    <row r="115" spans="1:29" s="10" customFormat="1" ht="27" customHeight="1" x14ac:dyDescent="0.3">
      <c r="A115" s="14"/>
      <c r="Y115" s="11"/>
      <c r="Z115" s="16"/>
      <c r="AA115" s="16"/>
      <c r="AB115" s="16"/>
      <c r="AC115" s="17"/>
    </row>
    <row r="116" spans="1:29" s="10" customFormat="1" ht="27" customHeight="1" x14ac:dyDescent="0.3">
      <c r="A116" s="14"/>
      <c r="Y116" s="11"/>
      <c r="Z116" s="16"/>
      <c r="AA116" s="16"/>
      <c r="AB116" s="16"/>
      <c r="AC116" s="17"/>
    </row>
    <row r="117" spans="1:29" s="10" customFormat="1" ht="27" customHeight="1" x14ac:dyDescent="0.3">
      <c r="A117" s="14"/>
      <c r="Y117" s="11"/>
      <c r="Z117" s="16"/>
      <c r="AA117" s="16"/>
      <c r="AB117" s="16"/>
      <c r="AC117" s="17"/>
    </row>
    <row r="118" spans="1:29" s="41" customFormat="1" ht="27" customHeight="1" thickBot="1" x14ac:dyDescent="0.35">
      <c r="A118" s="132" t="s">
        <v>51</v>
      </c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4"/>
      <c r="Z118" s="40">
        <f>SUM(Z94,Z73)</f>
        <v>301.58400000000006</v>
      </c>
      <c r="AA118" s="40">
        <f>SUM(AA94,AA73)</f>
        <v>5940.8</v>
      </c>
      <c r="AB118" s="40">
        <f>SUM(AB94,AB73)</f>
        <v>434.86882800000001</v>
      </c>
      <c r="AC118" s="40">
        <f>SUM(AC94,AC73)</f>
        <v>6677.2528280000006</v>
      </c>
    </row>
  </sheetData>
  <mergeCells count="66">
    <mergeCell ref="A1:AC2"/>
    <mergeCell ref="A3:Y4"/>
    <mergeCell ref="Z3:Z4"/>
    <mergeCell ref="AA3:AA4"/>
    <mergeCell ref="AB3:AB4"/>
    <mergeCell ref="AC3:AC4"/>
    <mergeCell ref="G12:H12"/>
    <mergeCell ref="K12:M12"/>
    <mergeCell ref="O12:P12"/>
    <mergeCell ref="D20:E20"/>
    <mergeCell ref="H20:I20"/>
    <mergeCell ref="L20:M20"/>
    <mergeCell ref="P20:Q20"/>
    <mergeCell ref="T20:U20"/>
    <mergeCell ref="E23:F23"/>
    <mergeCell ref="H23:I23"/>
    <mergeCell ref="K23:L23"/>
    <mergeCell ref="N23:O23"/>
    <mergeCell ref="Q23:R23"/>
    <mergeCell ref="S23:S24"/>
    <mergeCell ref="T23:U24"/>
    <mergeCell ref="A61:Y61"/>
    <mergeCell ref="V23:X24"/>
    <mergeCell ref="E28:G28"/>
    <mergeCell ref="E31:G31"/>
    <mergeCell ref="E34:G34"/>
    <mergeCell ref="I28:J28"/>
    <mergeCell ref="I31:J31"/>
    <mergeCell ref="I34:J34"/>
    <mergeCell ref="L28:M28"/>
    <mergeCell ref="E24:R24"/>
    <mergeCell ref="O28:Q28"/>
    <mergeCell ref="O31:Q31"/>
    <mergeCell ref="O34:Q34"/>
    <mergeCell ref="L31:M31"/>
    <mergeCell ref="L34:M34"/>
    <mergeCell ref="G69:H69"/>
    <mergeCell ref="K69:M69"/>
    <mergeCell ref="O69:P69"/>
    <mergeCell ref="D77:E77"/>
    <mergeCell ref="H77:I77"/>
    <mergeCell ref="L77:M77"/>
    <mergeCell ref="P77:Q77"/>
    <mergeCell ref="T77:U77"/>
    <mergeCell ref="E80:F80"/>
    <mergeCell ref="H80:I80"/>
    <mergeCell ref="K80:L80"/>
    <mergeCell ref="N80:O80"/>
    <mergeCell ref="Q80:R80"/>
    <mergeCell ref="S80:S81"/>
    <mergeCell ref="T80:U81"/>
    <mergeCell ref="V80:X81"/>
    <mergeCell ref="E81:R81"/>
    <mergeCell ref="E85:G85"/>
    <mergeCell ref="I85:J85"/>
    <mergeCell ref="L85:M85"/>
    <mergeCell ref="O85:Q85"/>
    <mergeCell ref="A118:Y118"/>
    <mergeCell ref="E88:G88"/>
    <mergeCell ref="I88:J88"/>
    <mergeCell ref="L88:M88"/>
    <mergeCell ref="O88:Q88"/>
    <mergeCell ref="E91:G91"/>
    <mergeCell ref="I91:J91"/>
    <mergeCell ref="L91:M91"/>
    <mergeCell ref="O91:Q9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workbookViewId="0">
      <selection activeCell="B19" sqref="B19"/>
    </sheetView>
  </sheetViews>
  <sheetFormatPr defaultColWidth="9.125" defaultRowHeight="12" x14ac:dyDescent="0.3"/>
  <cols>
    <col min="1" max="1" width="10" style="63" customWidth="1"/>
    <col min="2" max="2" width="35" style="63" customWidth="1"/>
    <col min="3" max="3" width="17.375" style="63" customWidth="1"/>
    <col min="4" max="4" width="5.5" style="63" customWidth="1"/>
    <col min="5" max="8" width="11.5" style="63" customWidth="1"/>
    <col min="9" max="9" width="10" style="63" customWidth="1"/>
    <col min="10" max="16384" width="9.125" style="63"/>
  </cols>
  <sheetData>
    <row r="1" spans="1:9" s="60" customFormat="1" ht="24.95" customHeight="1" x14ac:dyDescent="0.35">
      <c r="A1" s="160" t="s">
        <v>61</v>
      </c>
      <c r="B1" s="161"/>
      <c r="C1" s="161"/>
      <c r="D1" s="161"/>
      <c r="E1" s="161"/>
      <c r="F1" s="161"/>
      <c r="G1" s="161"/>
      <c r="H1" s="161"/>
      <c r="I1" s="161"/>
    </row>
    <row r="2" spans="1:9" s="60" customFormat="1" ht="15.75" customHeight="1" x14ac:dyDescent="0.2">
      <c r="A2" s="59"/>
    </row>
    <row r="3" spans="1:9" s="61" customFormat="1" ht="18.75" customHeight="1" x14ac:dyDescent="0.2">
      <c r="A3" s="58" t="s">
        <v>63</v>
      </c>
      <c r="B3" s="58" t="s">
        <v>52</v>
      </c>
      <c r="C3" s="58" t="s">
        <v>53</v>
      </c>
      <c r="D3" s="58" t="s">
        <v>55</v>
      </c>
      <c r="E3" s="58" t="s">
        <v>66</v>
      </c>
      <c r="F3" s="58" t="s">
        <v>67</v>
      </c>
      <c r="G3" s="58" t="s">
        <v>36</v>
      </c>
      <c r="H3" s="58" t="s">
        <v>65</v>
      </c>
      <c r="I3" s="58" t="s">
        <v>58</v>
      </c>
    </row>
    <row r="4" spans="1:9" s="60" customFormat="1" ht="18.75" customHeight="1" x14ac:dyDescent="0.2">
      <c r="A4" s="83" t="str">
        <f>일위대가표!A5</f>
        <v xml:space="preserve"> 제    1 호표</v>
      </c>
      <c r="B4" s="113" t="str">
        <f>일위대가표!A6</f>
        <v>파형강관 부설 및 접합</v>
      </c>
      <c r="C4" s="85" t="str">
        <f>일위대가표!B5</f>
        <v>D1000</v>
      </c>
      <c r="D4" s="113" t="str">
        <f>일위대가표!D6</f>
        <v>본</v>
      </c>
      <c r="E4" s="57">
        <f>일위대가표!F6</f>
        <v>4523</v>
      </c>
      <c r="F4" s="57">
        <f>일위대가표!H6</f>
        <v>120877</v>
      </c>
      <c r="G4" s="57">
        <f>일위대가표!J6</f>
        <v>8940</v>
      </c>
      <c r="H4" s="57">
        <f>SUM(E4:G4)</f>
        <v>134340</v>
      </c>
      <c r="I4" s="113"/>
    </row>
    <row r="5" spans="1:9" ht="18.75" customHeight="1" x14ac:dyDescent="0.3">
      <c r="A5" s="62"/>
      <c r="B5" s="84"/>
      <c r="C5" s="85"/>
      <c r="D5" s="85"/>
      <c r="E5" s="57"/>
      <c r="F5" s="62"/>
      <c r="G5" s="62"/>
      <c r="H5" s="57"/>
      <c r="I5" s="62"/>
    </row>
    <row r="6" spans="1:9" ht="18.75" customHeight="1" x14ac:dyDescent="0.3">
      <c r="A6" s="62"/>
      <c r="B6" s="62"/>
      <c r="C6" s="62"/>
      <c r="D6" s="62"/>
      <c r="E6" s="62"/>
      <c r="F6" s="62"/>
      <c r="G6" s="62"/>
      <c r="H6" s="62"/>
      <c r="I6" s="62"/>
    </row>
    <row r="7" spans="1:9" ht="18.75" customHeight="1" x14ac:dyDescent="0.3">
      <c r="A7" s="62"/>
      <c r="B7" s="62"/>
      <c r="C7" s="62"/>
      <c r="D7" s="62"/>
      <c r="E7" s="62"/>
      <c r="F7" s="62"/>
      <c r="G7" s="62"/>
      <c r="H7" s="62"/>
      <c r="I7" s="62"/>
    </row>
  </sheetData>
  <mergeCells count="1">
    <mergeCell ref="A1:I1"/>
  </mergeCells>
  <phoneticPr fontId="3" type="noConversion"/>
  <pageMargins left="0.7" right="0.7" top="0.75" bottom="0.75" header="0.3" footer="0.3"/>
  <pageSetup paperSize="9" scale="6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21"/>
  <sheetViews>
    <sheetView tabSelected="1" zoomScale="130" zoomScaleNormal="130" workbookViewId="0">
      <pane ySplit="4" topLeftCell="A5" activePane="bottomLeft" state="frozen"/>
      <selection pane="bottomLeft" activeCell="A5" sqref="A5"/>
    </sheetView>
  </sheetViews>
  <sheetFormatPr defaultColWidth="9.125" defaultRowHeight="16.5" x14ac:dyDescent="0.3"/>
  <cols>
    <col min="1" max="1" width="39.375" style="1" customWidth="1"/>
    <col min="2" max="2" width="24.875" style="1" customWidth="1"/>
    <col min="3" max="3" width="10" style="1" customWidth="1"/>
    <col min="4" max="4" width="5.5" style="1" customWidth="1"/>
    <col min="5" max="5" width="10" style="1" customWidth="1"/>
    <col min="6" max="6" width="11.5" style="1" customWidth="1"/>
    <col min="7" max="7" width="10" style="1" customWidth="1"/>
    <col min="8" max="8" width="11.5" style="1" customWidth="1"/>
    <col min="9" max="9" width="10" style="1" customWidth="1"/>
    <col min="10" max="10" width="11.5" style="1" customWidth="1"/>
    <col min="11" max="11" width="10" style="1" customWidth="1"/>
    <col min="12" max="13" width="11.5" style="1" customWidth="1"/>
    <col min="14" max="16384" width="9.125" style="1"/>
  </cols>
  <sheetData>
    <row r="1" spans="1:13" s="55" customFormat="1" ht="24.95" customHeight="1" x14ac:dyDescent="0.3">
      <c r="A1" s="162" t="s">
        <v>62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s="43" customFormat="1" ht="20.85" customHeight="1" x14ac:dyDescent="0.3">
      <c r="A2" s="44"/>
    </row>
    <row r="3" spans="1:13" s="55" customFormat="1" ht="20.85" customHeight="1" x14ac:dyDescent="0.3">
      <c r="A3" s="164" t="s">
        <v>52</v>
      </c>
      <c r="B3" s="164" t="s">
        <v>53</v>
      </c>
      <c r="C3" s="164" t="s">
        <v>54</v>
      </c>
      <c r="D3" s="164" t="s">
        <v>55</v>
      </c>
      <c r="E3" s="164" t="s">
        <v>57</v>
      </c>
      <c r="F3" s="166"/>
      <c r="G3" s="164" t="s">
        <v>56</v>
      </c>
      <c r="H3" s="166"/>
      <c r="I3" s="164" t="s">
        <v>36</v>
      </c>
      <c r="J3" s="166"/>
      <c r="K3" s="164" t="s">
        <v>37</v>
      </c>
      <c r="L3" s="166"/>
      <c r="M3" s="164" t="s">
        <v>58</v>
      </c>
    </row>
    <row r="4" spans="1:13" s="55" customFormat="1" ht="20.85" customHeight="1" x14ac:dyDescent="0.3">
      <c r="A4" s="165"/>
      <c r="B4" s="165"/>
      <c r="C4" s="165"/>
      <c r="D4" s="165"/>
      <c r="E4" s="107" t="s">
        <v>59</v>
      </c>
      <c r="F4" s="107" t="s">
        <v>60</v>
      </c>
      <c r="G4" s="107" t="s">
        <v>59</v>
      </c>
      <c r="H4" s="107" t="s">
        <v>60</v>
      </c>
      <c r="I4" s="107" t="s">
        <v>59</v>
      </c>
      <c r="J4" s="107" t="s">
        <v>60</v>
      </c>
      <c r="K4" s="107" t="s">
        <v>59</v>
      </c>
      <c r="L4" s="107" t="s">
        <v>60</v>
      </c>
      <c r="M4" s="165"/>
    </row>
    <row r="5" spans="1:13" s="43" customFormat="1" ht="20.85" customHeight="1" x14ac:dyDescent="0.3">
      <c r="A5" s="127" t="s">
        <v>71</v>
      </c>
      <c r="B5" s="130" t="s">
        <v>84</v>
      </c>
      <c r="C5" s="89"/>
      <c r="D5" s="89"/>
      <c r="E5" s="64"/>
      <c r="F5" s="64"/>
      <c r="G5" s="64"/>
      <c r="H5" s="64"/>
      <c r="I5" s="64"/>
      <c r="J5" s="64"/>
      <c r="K5" s="65"/>
      <c r="L5" s="65"/>
      <c r="M5" s="64"/>
    </row>
    <row r="6" spans="1:13" s="55" customFormat="1" ht="20.85" customHeight="1" x14ac:dyDescent="0.3">
      <c r="A6" s="90" t="s">
        <v>78</v>
      </c>
      <c r="B6" s="87"/>
      <c r="C6" s="66">
        <v>1</v>
      </c>
      <c r="D6" s="87" t="s">
        <v>79</v>
      </c>
      <c r="E6" s="67"/>
      <c r="F6" s="67">
        <f>SUM(F7:F10)</f>
        <v>4523</v>
      </c>
      <c r="G6" s="67"/>
      <c r="H6" s="67">
        <f>SUM(H7:H10)</f>
        <v>120877</v>
      </c>
      <c r="I6" s="67"/>
      <c r="J6" s="67">
        <f>SUM(J7:J10)</f>
        <v>8940</v>
      </c>
      <c r="K6" s="67">
        <f>SUM(E6,G6,I6)</f>
        <v>0</v>
      </c>
      <c r="L6" s="131">
        <f>SUM(L7:L10)</f>
        <v>134340</v>
      </c>
      <c r="M6" s="68"/>
    </row>
    <row r="7" spans="1:13" s="43" customFormat="1" ht="20.85" customHeight="1" x14ac:dyDescent="0.3">
      <c r="A7" s="91" t="s">
        <v>83</v>
      </c>
      <c r="B7" s="88"/>
      <c r="C7" s="126">
        <v>0.32</v>
      </c>
      <c r="D7" s="88" t="s">
        <v>11</v>
      </c>
      <c r="E7" s="72"/>
      <c r="F7" s="72">
        <f>TRUNC($C7*E7,0)</f>
        <v>0</v>
      </c>
      <c r="G7" s="72">
        <v>248510</v>
      </c>
      <c r="H7" s="72">
        <f>TRUNC($C7*G7,0)</f>
        <v>79523</v>
      </c>
      <c r="I7" s="72"/>
      <c r="J7" s="72">
        <f>TRUNC($C7*I7,0)</f>
        <v>0</v>
      </c>
      <c r="K7" s="72">
        <f>SUM(E7,G7,I7)</f>
        <v>248510</v>
      </c>
      <c r="L7" s="72">
        <f>SUM(F7,H7,J7)</f>
        <v>79523</v>
      </c>
      <c r="M7" s="73"/>
    </row>
    <row r="8" spans="1:13" s="43" customFormat="1" ht="20.85" customHeight="1" x14ac:dyDescent="0.3">
      <c r="A8" s="91" t="s">
        <v>73</v>
      </c>
      <c r="B8" s="88"/>
      <c r="C8" s="126">
        <v>0.16</v>
      </c>
      <c r="D8" s="88" t="s">
        <v>11</v>
      </c>
      <c r="E8" s="72">
        <f>기계경비!V4</f>
        <v>0</v>
      </c>
      <c r="F8" s="72">
        <f>TRUNC($C8*E8,0)</f>
        <v>0</v>
      </c>
      <c r="G8" s="72">
        <v>167081</v>
      </c>
      <c r="H8" s="72">
        <f>TRUNC($C8*G8,0)</f>
        <v>26732</v>
      </c>
      <c r="I8" s="72"/>
      <c r="J8" s="72">
        <f>TRUNC($C8*I8,0)</f>
        <v>0</v>
      </c>
      <c r="K8" s="72">
        <f>SUM(E8,G8,I8)</f>
        <v>167081</v>
      </c>
      <c r="L8" s="72">
        <f>SUM(F8,H8,J8)</f>
        <v>26732</v>
      </c>
      <c r="M8" s="73"/>
    </row>
    <row r="9" spans="1:13" s="43" customFormat="1" ht="20.85" customHeight="1" x14ac:dyDescent="0.3">
      <c r="A9" s="95" t="str">
        <f>기계경비!B4</f>
        <v>트럭탑재형 크레인</v>
      </c>
      <c r="B9" s="96" t="str">
        <f>기계경비!C4</f>
        <v>10 Ton</v>
      </c>
      <c r="C9" s="126">
        <v>0.3</v>
      </c>
      <c r="D9" s="88" t="s">
        <v>70</v>
      </c>
      <c r="E9" s="72">
        <f>기계경비!Z4</f>
        <v>15079.2</v>
      </c>
      <c r="F9" s="72">
        <f>TRUNC($C9*E9,0)</f>
        <v>4523</v>
      </c>
      <c r="G9" s="72">
        <f>기계경비!AA4</f>
        <v>48740</v>
      </c>
      <c r="H9" s="72">
        <f>TRUNC($C9*G9,0)</f>
        <v>14622</v>
      </c>
      <c r="I9" s="72">
        <f>기계경비!AB4</f>
        <v>21743.4414</v>
      </c>
      <c r="J9" s="72">
        <f>TRUNC($C9*I9,0)</f>
        <v>6523</v>
      </c>
      <c r="K9" s="72">
        <f>SUM(E9,G9,I9)</f>
        <v>85562.641399999993</v>
      </c>
      <c r="L9" s="72">
        <f>SUM(F9,H9,J9)</f>
        <v>25668</v>
      </c>
      <c r="M9" s="73"/>
    </row>
    <row r="10" spans="1:13" s="43" customFormat="1" ht="20.85" customHeight="1" x14ac:dyDescent="0.3">
      <c r="A10" s="91" t="s">
        <v>76</v>
      </c>
      <c r="B10" s="88" t="s">
        <v>75</v>
      </c>
      <c r="C10" s="128">
        <v>2</v>
      </c>
      <c r="D10" s="88" t="s">
        <v>74</v>
      </c>
      <c r="E10" s="129"/>
      <c r="F10" s="72">
        <f>TRUNC($C10*E10,0)</f>
        <v>0</v>
      </c>
      <c r="G10" s="129"/>
      <c r="H10" s="72">
        <f>TRUNC($C10*G10,0)</f>
        <v>0</v>
      </c>
      <c r="I10" s="129">
        <f>SUM(H7:H9)</f>
        <v>120877</v>
      </c>
      <c r="J10" s="72">
        <f>TRUNC($C10%*I10,0)</f>
        <v>2417</v>
      </c>
      <c r="K10" s="72">
        <f>SUM(E10,G10,I10)</f>
        <v>120877</v>
      </c>
      <c r="L10" s="72">
        <f>SUM(F10,H10,J10)</f>
        <v>2417</v>
      </c>
      <c r="M10" s="73"/>
    </row>
    <row r="11" spans="1:13" s="55" customFormat="1" ht="20.85" customHeight="1" x14ac:dyDescent="0.3">
      <c r="A11" s="90"/>
      <c r="B11" s="87"/>
      <c r="C11" s="66"/>
      <c r="D11" s="87"/>
      <c r="E11" s="67"/>
      <c r="F11" s="67"/>
      <c r="G11" s="67"/>
      <c r="H11" s="67"/>
      <c r="I11" s="67"/>
      <c r="J11" s="67"/>
      <c r="K11" s="67"/>
      <c r="L11" s="67"/>
      <c r="M11" s="68"/>
    </row>
    <row r="12" spans="1:13" s="55" customFormat="1" ht="20.85" customHeight="1" x14ac:dyDescent="0.3">
      <c r="A12" s="90"/>
      <c r="B12" s="87"/>
      <c r="C12" s="66"/>
      <c r="D12" s="87"/>
      <c r="E12" s="67"/>
      <c r="F12" s="67"/>
      <c r="G12" s="67"/>
      <c r="H12" s="67"/>
      <c r="I12" s="67"/>
      <c r="J12" s="67"/>
      <c r="K12" s="67"/>
      <c r="L12" s="67"/>
      <c r="M12" s="68"/>
    </row>
    <row r="13" spans="1:13" s="55" customFormat="1" ht="20.85" customHeight="1" x14ac:dyDescent="0.3">
      <c r="A13" s="90"/>
      <c r="B13" s="87"/>
      <c r="C13" s="66"/>
      <c r="D13" s="87"/>
      <c r="E13" s="67"/>
      <c r="F13" s="67"/>
      <c r="G13" s="67"/>
      <c r="H13" s="67"/>
      <c r="I13" s="67"/>
      <c r="J13" s="67"/>
      <c r="K13" s="67"/>
      <c r="L13" s="67"/>
      <c r="M13" s="68"/>
    </row>
    <row r="14" spans="1:13" s="55" customFormat="1" ht="20.85" customHeight="1" x14ac:dyDescent="0.3">
      <c r="A14" s="90"/>
      <c r="B14" s="87"/>
      <c r="C14" s="66"/>
      <c r="D14" s="87"/>
      <c r="E14" s="67"/>
      <c r="F14" s="67"/>
      <c r="G14" s="67"/>
      <c r="H14" s="67"/>
      <c r="I14" s="67"/>
      <c r="J14" s="67"/>
      <c r="K14" s="67"/>
      <c r="L14" s="67"/>
      <c r="M14" s="68"/>
    </row>
    <row r="15" spans="1:13" s="55" customFormat="1" ht="20.85" customHeight="1" x14ac:dyDescent="0.3">
      <c r="A15" s="90"/>
      <c r="B15" s="87"/>
      <c r="C15" s="66"/>
      <c r="D15" s="87"/>
      <c r="E15" s="67"/>
      <c r="F15" s="67"/>
      <c r="G15" s="67"/>
      <c r="H15" s="67"/>
      <c r="I15" s="67"/>
      <c r="J15" s="67"/>
      <c r="K15" s="67"/>
      <c r="L15" s="67"/>
      <c r="M15" s="68"/>
    </row>
    <row r="16" spans="1:13" s="55" customFormat="1" ht="20.85" customHeight="1" x14ac:dyDescent="0.3">
      <c r="A16" s="90"/>
      <c r="B16" s="87"/>
      <c r="C16" s="66"/>
      <c r="D16" s="87"/>
      <c r="E16" s="67"/>
      <c r="F16" s="67"/>
      <c r="G16" s="67"/>
      <c r="H16" s="67"/>
      <c r="I16" s="67"/>
      <c r="J16" s="67"/>
      <c r="K16" s="67"/>
      <c r="L16" s="67"/>
      <c r="M16" s="68"/>
    </row>
    <row r="17" spans="1:22" s="55" customFormat="1" ht="20.85" customHeight="1" x14ac:dyDescent="0.3">
      <c r="A17" s="90"/>
      <c r="B17" s="87"/>
      <c r="C17" s="66"/>
      <c r="D17" s="87"/>
      <c r="E17" s="67"/>
      <c r="F17" s="67"/>
      <c r="G17" s="67"/>
      <c r="H17" s="67"/>
      <c r="I17" s="67"/>
      <c r="J17" s="67"/>
      <c r="K17" s="67"/>
      <c r="L17" s="67"/>
      <c r="M17" s="68"/>
    </row>
    <row r="18" spans="1:22" s="55" customFormat="1" ht="20.85" customHeight="1" x14ac:dyDescent="0.3">
      <c r="A18" s="90"/>
      <c r="B18" s="87"/>
      <c r="C18" s="66"/>
      <c r="D18" s="87"/>
      <c r="E18" s="67"/>
      <c r="F18" s="67"/>
      <c r="G18" s="67"/>
      <c r="H18" s="67"/>
      <c r="I18" s="67"/>
      <c r="J18" s="67"/>
      <c r="K18" s="67"/>
      <c r="L18" s="67"/>
      <c r="M18" s="68"/>
    </row>
    <row r="19" spans="1:22" s="55" customFormat="1" ht="20.85" customHeight="1" x14ac:dyDescent="0.3">
      <c r="A19" s="90"/>
      <c r="B19" s="87"/>
      <c r="C19" s="66"/>
      <c r="D19" s="87"/>
      <c r="E19" s="67"/>
      <c r="F19" s="67"/>
      <c r="G19" s="67"/>
      <c r="H19" s="67"/>
      <c r="I19" s="67"/>
      <c r="J19" s="67"/>
      <c r="K19" s="67"/>
      <c r="L19" s="67"/>
      <c r="M19" s="68"/>
    </row>
    <row r="20" spans="1:22" s="55" customFormat="1" ht="20.85" customHeight="1" x14ac:dyDescent="0.3">
      <c r="A20" s="90"/>
      <c r="B20" s="87"/>
      <c r="C20" s="66"/>
      <c r="D20" s="87"/>
      <c r="E20" s="67"/>
      <c r="F20" s="67"/>
      <c r="G20" s="67"/>
      <c r="H20" s="67"/>
      <c r="I20" s="67"/>
      <c r="J20" s="67"/>
      <c r="K20" s="67"/>
      <c r="L20" s="67"/>
      <c r="M20" s="68"/>
    </row>
    <row r="21" spans="1:22" s="55" customFormat="1" ht="20.85" customHeight="1" x14ac:dyDescent="0.3">
      <c r="A21" s="90"/>
      <c r="B21" s="87"/>
      <c r="C21" s="66"/>
      <c r="D21" s="87"/>
      <c r="E21" s="67"/>
      <c r="F21" s="67"/>
      <c r="G21" s="67"/>
      <c r="H21" s="67"/>
      <c r="I21" s="67"/>
      <c r="J21" s="67"/>
      <c r="K21" s="67"/>
      <c r="L21" s="67"/>
      <c r="M21" s="68"/>
    </row>
    <row r="22" spans="1:22" s="55" customFormat="1" ht="20.85" customHeight="1" x14ac:dyDescent="0.3">
      <c r="A22" s="90"/>
      <c r="B22" s="87"/>
      <c r="C22" s="66"/>
      <c r="D22" s="87"/>
      <c r="E22" s="67"/>
      <c r="F22" s="67"/>
      <c r="G22" s="67"/>
      <c r="H22" s="67"/>
      <c r="I22" s="67"/>
      <c r="J22" s="67"/>
      <c r="K22" s="67"/>
      <c r="L22" s="67"/>
      <c r="M22" s="68"/>
    </row>
    <row r="23" spans="1:22" s="55" customFormat="1" ht="20.85" customHeight="1" x14ac:dyDescent="0.3">
      <c r="A23" s="90"/>
      <c r="B23" s="87"/>
      <c r="C23" s="66"/>
      <c r="D23" s="87"/>
      <c r="E23" s="67"/>
      <c r="F23" s="67"/>
      <c r="G23" s="67"/>
      <c r="H23" s="67"/>
      <c r="I23" s="67"/>
      <c r="J23" s="67"/>
      <c r="K23" s="67"/>
      <c r="L23" s="67"/>
      <c r="M23" s="68"/>
    </row>
    <row r="24" spans="1:22" s="55" customFormat="1" ht="20.85" customHeight="1" x14ac:dyDescent="0.3">
      <c r="A24" s="90"/>
      <c r="B24" s="87"/>
      <c r="C24" s="66"/>
      <c r="D24" s="87"/>
      <c r="E24" s="67"/>
      <c r="F24" s="67"/>
      <c r="G24" s="67"/>
      <c r="H24" s="67"/>
      <c r="I24" s="67"/>
      <c r="J24" s="67"/>
      <c r="K24" s="67"/>
      <c r="L24" s="67"/>
      <c r="M24" s="68"/>
    </row>
    <row r="25" spans="1:22" s="55" customFormat="1" ht="20.85" customHeight="1" x14ac:dyDescent="0.3">
      <c r="A25" s="90"/>
      <c r="B25" s="87"/>
      <c r="C25" s="66"/>
      <c r="D25" s="87"/>
      <c r="E25" s="67"/>
      <c r="F25" s="67"/>
      <c r="G25" s="67"/>
      <c r="H25" s="67"/>
      <c r="I25" s="67"/>
      <c r="J25" s="67"/>
      <c r="K25" s="67"/>
      <c r="L25" s="67"/>
      <c r="M25" s="68"/>
    </row>
    <row r="26" spans="1:22" s="55" customFormat="1" ht="20.85" customHeight="1" x14ac:dyDescent="0.3">
      <c r="A26" s="108"/>
      <c r="B26" s="109"/>
      <c r="C26" s="110"/>
      <c r="D26" s="109"/>
      <c r="E26" s="111"/>
      <c r="F26" s="111"/>
      <c r="G26" s="111"/>
      <c r="H26" s="111"/>
      <c r="I26" s="111"/>
      <c r="J26" s="111"/>
      <c r="K26" s="111"/>
      <c r="L26" s="111"/>
      <c r="M26" s="112"/>
    </row>
    <row r="27" spans="1:22" s="55" customFormat="1" ht="20.85" customHeight="1" x14ac:dyDescent="0.3">
      <c r="A27" s="108"/>
      <c r="B27" s="109"/>
      <c r="C27" s="110"/>
      <c r="D27" s="109"/>
      <c r="E27" s="111"/>
      <c r="F27" s="111"/>
      <c r="G27" s="111"/>
      <c r="H27" s="111"/>
      <c r="I27" s="111"/>
      <c r="J27" s="111"/>
      <c r="K27" s="111"/>
      <c r="L27" s="111"/>
      <c r="M27" s="112"/>
    </row>
    <row r="28" spans="1:22" s="43" customFormat="1" ht="20.85" customHeight="1" x14ac:dyDescent="0.3">
      <c r="A28" s="91"/>
      <c r="B28" s="88"/>
      <c r="C28" s="97"/>
      <c r="D28" s="88"/>
      <c r="E28" s="72"/>
      <c r="F28" s="72"/>
      <c r="G28" s="72"/>
      <c r="H28" s="72"/>
      <c r="I28" s="72"/>
      <c r="J28" s="72"/>
      <c r="K28" s="72"/>
      <c r="L28" s="72"/>
      <c r="M28" s="73"/>
    </row>
    <row r="29" spans="1:22" s="43" customFormat="1" ht="20.85" customHeight="1" x14ac:dyDescent="0.3">
      <c r="A29" s="91"/>
      <c r="B29" s="88"/>
      <c r="C29" s="97"/>
      <c r="D29" s="88"/>
      <c r="E29" s="72"/>
      <c r="F29" s="72"/>
      <c r="G29" s="72"/>
      <c r="H29" s="72"/>
      <c r="I29" s="72"/>
      <c r="J29" s="72"/>
      <c r="K29" s="72"/>
      <c r="L29" s="72"/>
      <c r="M29" s="73"/>
    </row>
    <row r="30" spans="1:22" s="43" customFormat="1" ht="20.85" customHeight="1" x14ac:dyDescent="0.3">
      <c r="A30" s="95"/>
      <c r="B30" s="96"/>
      <c r="C30" s="94"/>
      <c r="D30" s="88"/>
      <c r="E30" s="72"/>
      <c r="F30" s="72"/>
      <c r="G30" s="72"/>
      <c r="H30" s="72"/>
      <c r="I30" s="72"/>
      <c r="J30" s="72"/>
      <c r="K30" s="72"/>
      <c r="L30" s="72"/>
      <c r="M30" s="73"/>
      <c r="S30" s="43" t="s">
        <v>69</v>
      </c>
      <c r="T30" s="43" t="s">
        <v>68</v>
      </c>
    </row>
    <row r="31" spans="1:22" s="43" customFormat="1" ht="20.85" customHeight="1" x14ac:dyDescent="0.3">
      <c r="A31" s="91"/>
      <c r="B31" s="88"/>
      <c r="D31" s="88"/>
      <c r="E31" s="92"/>
      <c r="F31" s="92"/>
      <c r="G31" s="92"/>
      <c r="H31" s="92"/>
      <c r="I31" s="92"/>
      <c r="J31" s="92"/>
      <c r="K31" s="92"/>
      <c r="L31" s="92"/>
      <c r="M31" s="93"/>
      <c r="S31" s="43">
        <v>1</v>
      </c>
      <c r="T31" s="43">
        <v>37</v>
      </c>
      <c r="V31" s="43">
        <f>S31/T31</f>
        <v>2.7027027027027029E-2</v>
      </c>
    </row>
    <row r="32" spans="1:22" s="43" customFormat="1" ht="20.85" customHeight="1" x14ac:dyDescent="0.3">
      <c r="A32" s="69"/>
      <c r="B32" s="70"/>
      <c r="C32" s="71"/>
      <c r="D32" s="70"/>
      <c r="E32" s="72"/>
      <c r="F32" s="72"/>
      <c r="G32" s="72"/>
      <c r="H32" s="72"/>
      <c r="I32" s="72"/>
      <c r="J32" s="72"/>
      <c r="K32" s="72"/>
      <c r="L32" s="72"/>
      <c r="M32" s="73"/>
      <c r="S32" s="43">
        <v>8</v>
      </c>
      <c r="T32" s="43">
        <v>37</v>
      </c>
      <c r="V32" s="43">
        <f>S32/T32</f>
        <v>0.21621621621621623</v>
      </c>
    </row>
    <row r="33" spans="1:13" s="43" customFormat="1" ht="20.85" customHeight="1" x14ac:dyDescent="0.3">
      <c r="A33" s="74"/>
      <c r="B33" s="75"/>
      <c r="C33" s="76"/>
      <c r="D33" s="75"/>
      <c r="E33" s="77"/>
      <c r="F33" s="77"/>
      <c r="G33" s="77"/>
      <c r="H33" s="77"/>
      <c r="I33" s="77"/>
      <c r="J33" s="77"/>
      <c r="K33" s="77"/>
      <c r="L33" s="77"/>
      <c r="M33" s="78"/>
    </row>
    <row r="34" spans="1:13" s="43" customFormat="1" ht="20.85" customHeight="1" x14ac:dyDescent="0.3">
      <c r="A34" s="114"/>
      <c r="B34" s="114"/>
      <c r="C34" s="115"/>
      <c r="D34" s="116"/>
      <c r="E34" s="117"/>
      <c r="F34" s="117"/>
      <c r="G34" s="117"/>
      <c r="H34" s="117"/>
      <c r="I34" s="117"/>
      <c r="J34" s="117"/>
      <c r="K34" s="117"/>
      <c r="L34" s="117"/>
      <c r="M34" s="118"/>
    </row>
    <row r="35" spans="1:13" s="43" customFormat="1" ht="20.85" customHeight="1" x14ac:dyDescent="0.3">
      <c r="A35" s="119"/>
      <c r="B35" s="119"/>
      <c r="C35" s="120"/>
      <c r="D35" s="120"/>
      <c r="E35" s="121"/>
      <c r="F35" s="121"/>
      <c r="G35" s="121"/>
      <c r="H35" s="121"/>
      <c r="I35" s="121"/>
      <c r="J35" s="121"/>
      <c r="K35" s="122"/>
      <c r="L35" s="122"/>
      <c r="M35" s="121"/>
    </row>
    <row r="36" spans="1:13" s="55" customFormat="1" ht="20.85" customHeight="1" x14ac:dyDescent="0.3">
      <c r="A36" s="119"/>
      <c r="B36" s="123"/>
      <c r="C36" s="124"/>
      <c r="D36" s="123"/>
      <c r="E36" s="121"/>
      <c r="F36" s="121"/>
      <c r="G36" s="121"/>
      <c r="H36" s="121"/>
      <c r="I36" s="121"/>
      <c r="J36" s="121"/>
      <c r="K36" s="121"/>
      <c r="L36" s="121"/>
      <c r="M36" s="125"/>
    </row>
    <row r="37" spans="1:13" s="43" customFormat="1" ht="20.85" customHeight="1" x14ac:dyDescent="0.3">
      <c r="A37" s="114"/>
      <c r="B37" s="116"/>
      <c r="C37" s="115"/>
      <c r="D37" s="116"/>
      <c r="E37" s="117"/>
      <c r="F37" s="117"/>
      <c r="G37" s="117"/>
      <c r="H37" s="117"/>
      <c r="I37" s="117"/>
      <c r="J37" s="117"/>
      <c r="K37" s="117"/>
      <c r="L37" s="117"/>
      <c r="M37" s="118"/>
    </row>
    <row r="38" spans="1:13" s="43" customFormat="1" ht="20.85" customHeight="1" x14ac:dyDescent="0.3">
      <c r="A38" s="114"/>
      <c r="B38" s="116"/>
      <c r="C38" s="115"/>
      <c r="D38" s="116"/>
      <c r="E38" s="117"/>
      <c r="F38" s="117"/>
      <c r="G38" s="117"/>
      <c r="H38" s="117"/>
      <c r="I38" s="117"/>
      <c r="J38" s="117"/>
      <c r="K38" s="117"/>
      <c r="L38" s="117"/>
      <c r="M38" s="118"/>
    </row>
    <row r="39" spans="1:13" s="43" customFormat="1" ht="20.85" customHeight="1" x14ac:dyDescent="0.3">
      <c r="A39" s="114"/>
      <c r="B39" s="116"/>
      <c r="C39" s="115"/>
      <c r="D39" s="116"/>
      <c r="E39" s="117"/>
      <c r="F39" s="117"/>
      <c r="G39" s="117"/>
      <c r="H39" s="117"/>
      <c r="I39" s="117"/>
      <c r="J39" s="117"/>
      <c r="K39" s="117"/>
      <c r="L39" s="117"/>
      <c r="M39" s="118"/>
    </row>
    <row r="40" spans="1:13" s="43" customFormat="1" ht="20.85" customHeight="1" x14ac:dyDescent="0.3">
      <c r="A40" s="114"/>
      <c r="B40" s="116"/>
      <c r="C40" s="115"/>
      <c r="D40" s="116"/>
      <c r="E40" s="117"/>
      <c r="F40" s="117"/>
      <c r="G40" s="117"/>
      <c r="H40" s="117"/>
      <c r="I40" s="117"/>
      <c r="J40" s="117"/>
      <c r="K40" s="117"/>
      <c r="L40" s="117"/>
      <c r="M40" s="118"/>
    </row>
    <row r="41" spans="1:13" s="43" customFormat="1" ht="20.85" customHeight="1" x14ac:dyDescent="0.3">
      <c r="A41" s="114"/>
      <c r="B41" s="116"/>
      <c r="C41" s="115"/>
      <c r="D41" s="116"/>
      <c r="E41" s="117"/>
      <c r="F41" s="117"/>
      <c r="G41" s="117"/>
      <c r="H41" s="117"/>
      <c r="I41" s="117"/>
      <c r="J41" s="117"/>
      <c r="K41" s="117"/>
      <c r="L41" s="117"/>
      <c r="M41" s="118"/>
    </row>
    <row r="42" spans="1:13" s="43" customFormat="1" ht="20.85" customHeight="1" x14ac:dyDescent="0.3">
      <c r="A42" s="114"/>
      <c r="B42" s="116"/>
      <c r="C42" s="115"/>
      <c r="D42" s="116"/>
      <c r="E42" s="117"/>
      <c r="F42" s="117"/>
      <c r="G42" s="117"/>
      <c r="H42" s="117"/>
      <c r="I42" s="117"/>
      <c r="J42" s="117"/>
      <c r="K42" s="117"/>
      <c r="L42" s="117"/>
      <c r="M42" s="118"/>
    </row>
    <row r="43" spans="1:13" s="43" customFormat="1" ht="20.85" customHeight="1" x14ac:dyDescent="0.3">
      <c r="A43" s="114"/>
      <c r="B43" s="116"/>
      <c r="C43" s="115"/>
      <c r="D43" s="116"/>
      <c r="E43" s="117"/>
      <c r="F43" s="117"/>
      <c r="G43" s="117"/>
      <c r="H43" s="117"/>
      <c r="I43" s="117"/>
      <c r="J43" s="117"/>
      <c r="K43" s="117"/>
      <c r="L43" s="117"/>
      <c r="M43" s="118"/>
    </row>
    <row r="44" spans="1:13" s="43" customFormat="1" ht="20.85" customHeight="1" x14ac:dyDescent="0.3">
      <c r="A44" s="114"/>
      <c r="B44" s="116"/>
      <c r="C44" s="115"/>
      <c r="D44" s="116"/>
      <c r="E44" s="117"/>
      <c r="F44" s="117"/>
      <c r="G44" s="117"/>
      <c r="H44" s="117"/>
      <c r="I44" s="117"/>
      <c r="J44" s="117"/>
      <c r="K44" s="117"/>
      <c r="L44" s="117"/>
      <c r="M44" s="118"/>
    </row>
    <row r="45" spans="1:13" s="43" customFormat="1" ht="20.85" customHeight="1" x14ac:dyDescent="0.3">
      <c r="A45" s="114"/>
      <c r="B45" s="116"/>
      <c r="C45" s="115"/>
      <c r="D45" s="116"/>
      <c r="E45" s="117"/>
      <c r="F45" s="117"/>
      <c r="G45" s="117"/>
      <c r="H45" s="117"/>
      <c r="I45" s="117"/>
      <c r="J45" s="117"/>
      <c r="K45" s="117"/>
      <c r="L45" s="117"/>
      <c r="M45" s="118"/>
    </row>
    <row r="46" spans="1:13" s="43" customFormat="1" ht="20.85" customHeight="1" x14ac:dyDescent="0.3">
      <c r="A46" s="114"/>
      <c r="B46" s="116"/>
      <c r="C46" s="115"/>
      <c r="D46" s="116"/>
      <c r="E46" s="117"/>
      <c r="F46" s="117"/>
      <c r="G46" s="117"/>
      <c r="H46" s="117"/>
      <c r="I46" s="117"/>
      <c r="J46" s="117"/>
      <c r="K46" s="117"/>
      <c r="L46" s="117"/>
      <c r="M46" s="118"/>
    </row>
    <row r="47" spans="1:13" s="43" customFormat="1" ht="20.85" customHeight="1" x14ac:dyDescent="0.3">
      <c r="A47" s="114"/>
      <c r="B47" s="116"/>
      <c r="C47" s="115"/>
      <c r="D47" s="116"/>
      <c r="E47" s="117"/>
      <c r="F47" s="117"/>
      <c r="G47" s="117"/>
      <c r="H47" s="117"/>
      <c r="I47" s="117"/>
      <c r="J47" s="117"/>
      <c r="K47" s="117"/>
      <c r="L47" s="117"/>
      <c r="M47" s="118"/>
    </row>
    <row r="48" spans="1:13" s="43" customFormat="1" ht="20.85" customHeight="1" x14ac:dyDescent="0.3">
      <c r="A48" s="114"/>
      <c r="B48" s="116"/>
      <c r="C48" s="115"/>
      <c r="D48" s="116"/>
      <c r="E48" s="117"/>
      <c r="F48" s="117"/>
      <c r="G48" s="117"/>
      <c r="H48" s="117"/>
      <c r="I48" s="117"/>
      <c r="J48" s="117"/>
      <c r="K48" s="117"/>
      <c r="L48" s="117"/>
      <c r="M48" s="118"/>
    </row>
    <row r="49" spans="1:15" s="43" customFormat="1" ht="20.85" customHeight="1" x14ac:dyDescent="0.3">
      <c r="A49" s="114"/>
      <c r="B49" s="116"/>
      <c r="C49" s="115"/>
      <c r="D49" s="116"/>
      <c r="E49" s="117"/>
      <c r="F49" s="117"/>
      <c r="G49" s="117"/>
      <c r="H49" s="117"/>
      <c r="I49" s="117"/>
      <c r="J49" s="117"/>
      <c r="K49" s="117"/>
      <c r="L49" s="117"/>
      <c r="M49" s="118"/>
    </row>
    <row r="50" spans="1:15" s="43" customFormat="1" ht="20.85" customHeight="1" x14ac:dyDescent="0.3">
      <c r="A50" s="114"/>
      <c r="B50" s="116"/>
      <c r="C50" s="115"/>
      <c r="D50" s="116"/>
      <c r="E50" s="117"/>
      <c r="F50" s="117"/>
      <c r="G50" s="117"/>
      <c r="H50" s="117"/>
      <c r="I50" s="117"/>
      <c r="J50" s="117"/>
      <c r="K50" s="117"/>
      <c r="L50" s="117"/>
      <c r="M50" s="118"/>
      <c r="O50" s="43">
        <f>N50*8</f>
        <v>0</v>
      </c>
    </row>
    <row r="51" spans="1:15" s="43" customFormat="1" ht="20.85" customHeight="1" x14ac:dyDescent="0.3">
      <c r="A51" s="114"/>
      <c r="B51" s="116"/>
      <c r="C51" s="115"/>
      <c r="D51" s="116"/>
      <c r="E51" s="117"/>
      <c r="F51" s="117"/>
      <c r="G51" s="117"/>
      <c r="H51" s="117"/>
      <c r="I51" s="117"/>
      <c r="J51" s="117"/>
      <c r="K51" s="117"/>
      <c r="L51" s="117"/>
      <c r="M51" s="118"/>
    </row>
    <row r="52" spans="1:15" s="43" customFormat="1" ht="20.85" customHeight="1" x14ac:dyDescent="0.3">
      <c r="A52" s="114"/>
      <c r="B52" s="116"/>
      <c r="C52" s="115"/>
      <c r="D52" s="116"/>
      <c r="E52" s="117"/>
      <c r="F52" s="117"/>
      <c r="G52" s="117"/>
      <c r="H52" s="117"/>
      <c r="I52" s="117"/>
      <c r="J52" s="117"/>
      <c r="K52" s="117"/>
      <c r="L52" s="117"/>
      <c r="M52" s="118"/>
    </row>
    <row r="53" spans="1:15" s="43" customFormat="1" ht="20.85" customHeight="1" x14ac:dyDescent="0.3">
      <c r="A53" s="114"/>
      <c r="B53" s="116"/>
      <c r="C53" s="115"/>
      <c r="D53" s="116"/>
      <c r="E53" s="117"/>
      <c r="F53" s="117"/>
      <c r="G53" s="117"/>
      <c r="H53" s="117"/>
      <c r="I53" s="117"/>
      <c r="J53" s="117"/>
      <c r="K53" s="117"/>
      <c r="L53" s="117"/>
      <c r="M53" s="118"/>
    </row>
    <row r="54" spans="1:15" s="43" customFormat="1" ht="20.85" customHeight="1" x14ac:dyDescent="0.3">
      <c r="A54" s="114"/>
      <c r="B54" s="116"/>
      <c r="C54" s="115"/>
      <c r="D54" s="116"/>
      <c r="E54" s="117"/>
      <c r="F54" s="117"/>
      <c r="G54" s="117"/>
      <c r="H54" s="117"/>
      <c r="I54" s="117"/>
      <c r="J54" s="117"/>
      <c r="K54" s="117"/>
      <c r="L54" s="117"/>
      <c r="M54" s="118"/>
    </row>
    <row r="55" spans="1:15" s="43" customFormat="1" ht="20.85" customHeight="1" x14ac:dyDescent="0.3">
      <c r="A55" s="114"/>
      <c r="B55" s="116"/>
      <c r="C55" s="115"/>
      <c r="D55" s="116"/>
      <c r="E55" s="117"/>
      <c r="F55" s="117"/>
      <c r="G55" s="117"/>
      <c r="H55" s="117"/>
      <c r="I55" s="117"/>
      <c r="J55" s="117"/>
      <c r="K55" s="117"/>
      <c r="L55" s="117"/>
      <c r="M55" s="118"/>
    </row>
    <row r="56" spans="1:15" s="43" customFormat="1" ht="20.85" customHeight="1" x14ac:dyDescent="0.3">
      <c r="A56" s="114"/>
      <c r="B56" s="116"/>
      <c r="C56" s="115"/>
      <c r="D56" s="116"/>
      <c r="E56" s="117"/>
      <c r="F56" s="117"/>
      <c r="G56" s="117"/>
      <c r="H56" s="117"/>
      <c r="I56" s="117"/>
      <c r="J56" s="117"/>
      <c r="K56" s="117"/>
      <c r="L56" s="117"/>
      <c r="M56" s="118"/>
    </row>
    <row r="57" spans="1:15" s="43" customFormat="1" ht="20.85" customHeight="1" x14ac:dyDescent="0.3">
      <c r="A57" s="114"/>
      <c r="B57" s="116"/>
      <c r="C57" s="115"/>
      <c r="D57" s="116"/>
      <c r="E57" s="117"/>
      <c r="F57" s="117"/>
      <c r="G57" s="117"/>
      <c r="H57" s="117"/>
      <c r="I57" s="117"/>
      <c r="J57" s="117"/>
      <c r="K57" s="117"/>
      <c r="L57" s="117"/>
      <c r="M57" s="118"/>
    </row>
    <row r="58" spans="1:15" s="43" customFormat="1" ht="20.85" customHeight="1" x14ac:dyDescent="0.3">
      <c r="A58" s="114"/>
      <c r="B58" s="116"/>
      <c r="C58" s="115"/>
      <c r="D58" s="116"/>
      <c r="E58" s="117"/>
      <c r="F58" s="117"/>
      <c r="G58" s="117"/>
      <c r="H58" s="117"/>
      <c r="I58" s="117"/>
      <c r="J58" s="117"/>
      <c r="K58" s="117"/>
      <c r="L58" s="117"/>
      <c r="M58" s="118"/>
    </row>
    <row r="59" spans="1:15" s="43" customFormat="1" ht="20.85" customHeight="1" x14ac:dyDescent="0.3">
      <c r="A59" s="114"/>
      <c r="B59" s="116"/>
      <c r="C59" s="115"/>
      <c r="D59" s="116"/>
      <c r="E59" s="117"/>
      <c r="F59" s="117"/>
      <c r="G59" s="117"/>
      <c r="H59" s="117"/>
      <c r="I59" s="117"/>
      <c r="J59" s="117"/>
      <c r="K59" s="117"/>
      <c r="L59" s="117"/>
      <c r="M59" s="118"/>
    </row>
    <row r="60" spans="1:15" s="43" customFormat="1" ht="20.85" customHeight="1" x14ac:dyDescent="0.3">
      <c r="A60" s="114"/>
      <c r="B60" s="116"/>
      <c r="C60" s="115"/>
      <c r="D60" s="116"/>
      <c r="E60" s="117"/>
      <c r="F60" s="117"/>
      <c r="G60" s="117"/>
      <c r="H60" s="117"/>
      <c r="I60" s="117"/>
      <c r="J60" s="117"/>
      <c r="K60" s="117"/>
      <c r="L60" s="117"/>
      <c r="M60" s="118"/>
    </row>
    <row r="61" spans="1:15" s="43" customFormat="1" ht="20.85" customHeight="1" x14ac:dyDescent="0.3">
      <c r="A61" s="114"/>
      <c r="B61" s="116"/>
      <c r="C61" s="115"/>
      <c r="D61" s="116"/>
      <c r="E61" s="117"/>
      <c r="F61" s="117"/>
      <c r="G61" s="117"/>
      <c r="H61" s="117"/>
      <c r="I61" s="117"/>
      <c r="J61" s="117"/>
      <c r="K61" s="117"/>
      <c r="L61" s="117"/>
      <c r="M61" s="118"/>
    </row>
    <row r="62" spans="1:15" s="43" customFormat="1" ht="20.85" customHeight="1" x14ac:dyDescent="0.3">
      <c r="A62" s="114"/>
      <c r="B62" s="116"/>
      <c r="C62" s="115"/>
      <c r="D62" s="116"/>
      <c r="E62" s="117"/>
      <c r="F62" s="117"/>
      <c r="G62" s="117"/>
      <c r="H62" s="117"/>
      <c r="I62" s="117"/>
      <c r="J62" s="117"/>
      <c r="K62" s="117"/>
      <c r="L62" s="117"/>
      <c r="M62" s="118"/>
    </row>
    <row r="63" spans="1:15" s="43" customFormat="1" ht="20.85" customHeight="1" x14ac:dyDescent="0.3">
      <c r="A63" s="114"/>
      <c r="B63" s="116"/>
      <c r="C63" s="115"/>
      <c r="D63" s="116"/>
      <c r="E63" s="117"/>
      <c r="F63" s="117"/>
      <c r="G63" s="117"/>
      <c r="H63" s="117"/>
      <c r="I63" s="117"/>
      <c r="J63" s="117"/>
      <c r="K63" s="117"/>
      <c r="L63" s="117"/>
      <c r="M63" s="118"/>
    </row>
    <row r="64" spans="1:15" s="43" customFormat="1" ht="20.85" customHeight="1" x14ac:dyDescent="0.3">
      <c r="A64" s="114"/>
      <c r="B64" s="116"/>
      <c r="C64" s="115"/>
      <c r="D64" s="116"/>
      <c r="E64" s="117"/>
      <c r="F64" s="117"/>
      <c r="G64" s="117"/>
      <c r="H64" s="117"/>
      <c r="I64" s="117"/>
      <c r="J64" s="117"/>
      <c r="K64" s="117"/>
      <c r="L64" s="117"/>
      <c r="M64" s="118"/>
    </row>
    <row r="65" spans="1:13" s="43" customFormat="1" ht="20.85" customHeight="1" x14ac:dyDescent="0.3">
      <c r="A65" s="114"/>
      <c r="B65" s="116"/>
      <c r="C65" s="115"/>
      <c r="D65" s="116"/>
      <c r="E65" s="117"/>
      <c r="F65" s="117"/>
      <c r="G65" s="117"/>
      <c r="H65" s="117"/>
      <c r="I65" s="117"/>
      <c r="J65" s="117"/>
      <c r="K65" s="117"/>
      <c r="L65" s="117"/>
      <c r="M65" s="118"/>
    </row>
    <row r="66" spans="1:13" s="43" customFormat="1" ht="20.85" customHeight="1" x14ac:dyDescent="0.3">
      <c r="A66" s="114"/>
      <c r="B66" s="116"/>
      <c r="C66" s="115"/>
      <c r="D66" s="116"/>
      <c r="E66" s="117"/>
      <c r="F66" s="117"/>
      <c r="G66" s="117"/>
      <c r="H66" s="117"/>
      <c r="I66" s="117"/>
      <c r="J66" s="117"/>
      <c r="K66" s="117"/>
      <c r="L66" s="117"/>
      <c r="M66" s="118"/>
    </row>
    <row r="67" spans="1:13" s="43" customFormat="1" ht="20.85" customHeight="1" x14ac:dyDescent="0.3">
      <c r="A67" s="114"/>
      <c r="B67" s="116"/>
      <c r="C67" s="115"/>
      <c r="D67" s="116"/>
      <c r="E67" s="117"/>
      <c r="F67" s="117"/>
      <c r="G67" s="117"/>
      <c r="H67" s="117"/>
      <c r="I67" s="117"/>
      <c r="J67" s="117"/>
      <c r="K67" s="117"/>
      <c r="L67" s="117"/>
      <c r="M67" s="118"/>
    </row>
    <row r="68" spans="1:13" s="43" customFormat="1" ht="20.85" customHeight="1" x14ac:dyDescent="0.3">
      <c r="A68" s="114"/>
      <c r="B68" s="116"/>
      <c r="C68" s="115"/>
      <c r="D68" s="116"/>
      <c r="E68" s="117"/>
      <c r="F68" s="117"/>
      <c r="G68" s="117"/>
      <c r="H68" s="117"/>
      <c r="I68" s="117"/>
      <c r="J68" s="117"/>
      <c r="K68" s="117"/>
      <c r="L68" s="117"/>
      <c r="M68" s="118"/>
    </row>
    <row r="69" spans="1:13" s="43" customFormat="1" ht="20.85" customHeight="1" x14ac:dyDescent="0.3">
      <c r="A69" s="114"/>
      <c r="B69" s="116"/>
      <c r="C69" s="115"/>
      <c r="D69" s="116"/>
      <c r="E69" s="117"/>
      <c r="F69" s="117"/>
      <c r="G69" s="117"/>
      <c r="H69" s="117"/>
      <c r="I69" s="117"/>
      <c r="J69" s="117"/>
      <c r="K69" s="117"/>
      <c r="L69" s="117"/>
      <c r="M69" s="118"/>
    </row>
    <row r="70" spans="1:13" s="43" customFormat="1" ht="20.85" customHeight="1" x14ac:dyDescent="0.3">
      <c r="A70" s="114"/>
      <c r="B70" s="116"/>
      <c r="C70" s="115"/>
      <c r="D70" s="116"/>
      <c r="E70" s="117"/>
      <c r="F70" s="117"/>
      <c r="G70" s="117"/>
      <c r="H70" s="117"/>
      <c r="I70" s="117"/>
      <c r="J70" s="117"/>
      <c r="K70" s="117"/>
      <c r="L70" s="117"/>
      <c r="M70" s="118"/>
    </row>
    <row r="71" spans="1:13" s="43" customFormat="1" ht="20.85" customHeight="1" x14ac:dyDescent="0.3">
      <c r="A71" s="114"/>
      <c r="B71" s="116"/>
      <c r="C71" s="115"/>
      <c r="D71" s="116"/>
      <c r="E71" s="117"/>
      <c r="F71" s="117"/>
      <c r="G71" s="117"/>
      <c r="H71" s="117"/>
      <c r="I71" s="117"/>
      <c r="J71" s="117"/>
      <c r="K71" s="117"/>
      <c r="L71" s="117"/>
      <c r="M71" s="118"/>
    </row>
    <row r="72" spans="1:13" s="43" customFormat="1" ht="20.85" customHeight="1" x14ac:dyDescent="0.3">
      <c r="A72" s="114"/>
      <c r="B72" s="116"/>
      <c r="C72" s="115"/>
      <c r="D72" s="116"/>
      <c r="E72" s="117"/>
      <c r="F72" s="117"/>
      <c r="G72" s="117"/>
      <c r="H72" s="117"/>
      <c r="I72" s="117"/>
      <c r="J72" s="117"/>
      <c r="K72" s="117"/>
      <c r="L72" s="117"/>
      <c r="M72" s="118"/>
    </row>
    <row r="73" spans="1:13" s="43" customFormat="1" ht="20.85" customHeight="1" x14ac:dyDescent="0.3">
      <c r="A73" s="114"/>
      <c r="B73" s="116"/>
      <c r="C73" s="115"/>
      <c r="D73" s="116"/>
      <c r="E73" s="117"/>
      <c r="F73" s="117"/>
      <c r="G73" s="117"/>
      <c r="H73" s="117"/>
      <c r="I73" s="117"/>
      <c r="J73" s="117"/>
      <c r="K73" s="117"/>
      <c r="L73" s="117"/>
      <c r="M73" s="118"/>
    </row>
    <row r="74" spans="1:13" s="43" customFormat="1" ht="20.85" customHeight="1" x14ac:dyDescent="0.3">
      <c r="A74" s="114"/>
      <c r="B74" s="116"/>
      <c r="C74" s="115"/>
      <c r="D74" s="116"/>
      <c r="E74" s="117"/>
      <c r="F74" s="117"/>
      <c r="G74" s="117"/>
      <c r="H74" s="117"/>
      <c r="I74" s="117"/>
      <c r="J74" s="117"/>
      <c r="K74" s="117"/>
      <c r="L74" s="117"/>
      <c r="M74" s="118"/>
    </row>
    <row r="75" spans="1:13" s="43" customFormat="1" ht="20.85" customHeight="1" x14ac:dyDescent="0.3">
      <c r="A75" s="114"/>
      <c r="B75" s="116"/>
      <c r="C75" s="115"/>
      <c r="D75" s="116"/>
      <c r="E75" s="117"/>
      <c r="F75" s="117"/>
      <c r="G75" s="117"/>
      <c r="H75" s="117"/>
      <c r="I75" s="117"/>
      <c r="J75" s="117"/>
      <c r="K75" s="117"/>
      <c r="L75" s="117"/>
      <c r="M75" s="118"/>
    </row>
    <row r="76" spans="1:13" s="43" customFormat="1" ht="20.85" customHeight="1" x14ac:dyDescent="0.3">
      <c r="A76" s="114"/>
      <c r="B76" s="116"/>
      <c r="C76" s="115"/>
      <c r="D76" s="116"/>
      <c r="E76" s="117"/>
      <c r="F76" s="117"/>
      <c r="G76" s="117"/>
      <c r="H76" s="117"/>
      <c r="I76" s="117"/>
      <c r="J76" s="117"/>
      <c r="K76" s="117"/>
      <c r="L76" s="117"/>
      <c r="M76" s="118"/>
    </row>
    <row r="77" spans="1:13" s="43" customFormat="1" ht="20.85" customHeight="1" x14ac:dyDescent="0.3">
      <c r="A77" s="114"/>
      <c r="B77" s="116"/>
      <c r="C77" s="115"/>
      <c r="D77" s="116"/>
      <c r="E77" s="117"/>
      <c r="F77" s="117"/>
      <c r="G77" s="117"/>
      <c r="H77" s="117"/>
      <c r="I77" s="117"/>
      <c r="J77" s="117"/>
      <c r="K77" s="117"/>
      <c r="L77" s="117"/>
      <c r="M77" s="118"/>
    </row>
    <row r="78" spans="1:13" s="43" customFormat="1" ht="20.85" customHeight="1" x14ac:dyDescent="0.3">
      <c r="A78" s="114"/>
      <c r="B78" s="116"/>
      <c r="C78" s="115"/>
      <c r="D78" s="116"/>
      <c r="E78" s="117"/>
      <c r="F78" s="117"/>
      <c r="G78" s="117"/>
      <c r="H78" s="117"/>
      <c r="I78" s="117"/>
      <c r="J78" s="117"/>
      <c r="K78" s="117"/>
      <c r="L78" s="117"/>
      <c r="M78" s="118"/>
    </row>
    <row r="79" spans="1:13" s="43" customFormat="1" ht="20.85" customHeight="1" x14ac:dyDescent="0.3">
      <c r="A79" s="114"/>
      <c r="B79" s="116"/>
      <c r="C79" s="115"/>
      <c r="D79" s="116"/>
      <c r="E79" s="117"/>
      <c r="F79" s="117"/>
      <c r="G79" s="117"/>
      <c r="H79" s="117"/>
      <c r="I79" s="117"/>
      <c r="J79" s="117"/>
      <c r="K79" s="117"/>
      <c r="L79" s="117"/>
      <c r="M79" s="118"/>
    </row>
    <row r="80" spans="1:13" s="43" customFormat="1" ht="20.85" customHeight="1" x14ac:dyDescent="0.3">
      <c r="A80" s="114"/>
      <c r="B80" s="116"/>
      <c r="C80" s="115"/>
      <c r="D80" s="116"/>
      <c r="E80" s="117"/>
      <c r="F80" s="117"/>
      <c r="G80" s="117"/>
      <c r="H80" s="117"/>
      <c r="I80" s="117"/>
      <c r="J80" s="117"/>
      <c r="K80" s="117"/>
      <c r="L80" s="117"/>
      <c r="M80" s="118"/>
    </row>
    <row r="81" spans="1:13" s="43" customFormat="1" ht="20.85" customHeight="1" x14ac:dyDescent="0.3">
      <c r="A81" s="114"/>
      <c r="B81" s="116"/>
      <c r="C81" s="115"/>
      <c r="D81" s="116"/>
      <c r="E81" s="117"/>
      <c r="F81" s="117"/>
      <c r="G81" s="117"/>
      <c r="H81" s="117"/>
      <c r="I81" s="117"/>
      <c r="J81" s="117"/>
      <c r="K81" s="117"/>
      <c r="L81" s="117"/>
      <c r="M81" s="118"/>
    </row>
    <row r="82" spans="1:13" s="43" customFormat="1" ht="20.85" customHeight="1" x14ac:dyDescent="0.3">
      <c r="A82" s="114"/>
      <c r="B82" s="116"/>
      <c r="C82" s="115"/>
      <c r="D82" s="116"/>
      <c r="E82" s="117"/>
      <c r="F82" s="117"/>
      <c r="G82" s="117"/>
      <c r="H82" s="117"/>
      <c r="I82" s="117"/>
      <c r="J82" s="117"/>
      <c r="K82" s="117"/>
      <c r="L82" s="117"/>
      <c r="M82" s="118"/>
    </row>
    <row r="83" spans="1:13" s="43" customFormat="1" ht="20.85" customHeight="1" x14ac:dyDescent="0.3">
      <c r="A83" s="114"/>
      <c r="B83" s="116"/>
      <c r="C83" s="115"/>
      <c r="D83" s="116"/>
      <c r="E83" s="117"/>
      <c r="F83" s="117"/>
      <c r="G83" s="117"/>
      <c r="H83" s="117"/>
      <c r="I83" s="117"/>
      <c r="J83" s="117"/>
      <c r="K83" s="117"/>
      <c r="L83" s="117"/>
      <c r="M83" s="118"/>
    </row>
    <row r="84" spans="1:13" s="43" customFormat="1" ht="20.85" customHeight="1" x14ac:dyDescent="0.3">
      <c r="A84" s="114"/>
      <c r="B84" s="116"/>
      <c r="C84" s="115"/>
      <c r="D84" s="116"/>
      <c r="E84" s="117"/>
      <c r="F84" s="117"/>
      <c r="G84" s="117"/>
      <c r="H84" s="117"/>
      <c r="I84" s="117"/>
      <c r="J84" s="117"/>
      <c r="K84" s="117"/>
      <c r="L84" s="117"/>
      <c r="M84" s="118"/>
    </row>
    <row r="85" spans="1:13" s="43" customFormat="1" ht="20.85" customHeight="1" x14ac:dyDescent="0.3">
      <c r="A85" s="114"/>
      <c r="B85" s="116"/>
      <c r="C85" s="115"/>
      <c r="D85" s="116"/>
      <c r="E85" s="117"/>
      <c r="F85" s="117"/>
      <c r="G85" s="117"/>
      <c r="H85" s="117"/>
      <c r="I85" s="117"/>
      <c r="J85" s="117"/>
      <c r="K85" s="117"/>
      <c r="L85" s="117"/>
      <c r="M85" s="118"/>
    </row>
    <row r="86" spans="1:13" s="43" customFormat="1" ht="20.85" customHeight="1" x14ac:dyDescent="0.3">
      <c r="A86" s="114"/>
      <c r="B86" s="116"/>
      <c r="C86" s="115"/>
      <c r="D86" s="116"/>
      <c r="E86" s="117"/>
      <c r="F86" s="117"/>
      <c r="G86" s="117"/>
      <c r="H86" s="117"/>
      <c r="I86" s="117"/>
      <c r="J86" s="117"/>
      <c r="K86" s="117"/>
      <c r="L86" s="117"/>
      <c r="M86" s="118"/>
    </row>
    <row r="87" spans="1:13" s="43" customFormat="1" ht="20.85" customHeight="1" x14ac:dyDescent="0.3">
      <c r="A87" s="114"/>
      <c r="B87" s="116"/>
      <c r="C87" s="115"/>
      <c r="D87" s="116"/>
      <c r="E87" s="117"/>
      <c r="F87" s="117"/>
      <c r="G87" s="117"/>
      <c r="H87" s="117"/>
      <c r="I87" s="117"/>
      <c r="J87" s="117"/>
      <c r="K87" s="117"/>
      <c r="L87" s="117"/>
      <c r="M87" s="118"/>
    </row>
    <row r="88" spans="1:13" s="43" customFormat="1" ht="20.85" customHeight="1" x14ac:dyDescent="0.3">
      <c r="A88" s="114"/>
      <c r="B88" s="116"/>
      <c r="C88" s="115"/>
      <c r="D88" s="116"/>
      <c r="E88" s="117"/>
      <c r="F88" s="117"/>
      <c r="G88" s="117"/>
      <c r="H88" s="117"/>
      <c r="I88" s="117"/>
      <c r="J88" s="117"/>
      <c r="K88" s="117"/>
      <c r="L88" s="117"/>
      <c r="M88" s="118"/>
    </row>
    <row r="89" spans="1:13" s="43" customFormat="1" ht="20.85" customHeight="1" x14ac:dyDescent="0.3">
      <c r="A89" s="114"/>
      <c r="B89" s="116"/>
      <c r="C89" s="115"/>
      <c r="D89" s="116"/>
      <c r="E89" s="117"/>
      <c r="F89" s="117"/>
      <c r="G89" s="117"/>
      <c r="H89" s="117"/>
      <c r="I89" s="117"/>
      <c r="J89" s="117"/>
      <c r="K89" s="117"/>
      <c r="L89" s="117"/>
      <c r="M89" s="118"/>
    </row>
    <row r="90" spans="1:13" s="43" customFormat="1" ht="20.85" customHeight="1" x14ac:dyDescent="0.3">
      <c r="A90" s="114"/>
      <c r="B90" s="116"/>
      <c r="C90" s="115"/>
      <c r="D90" s="116"/>
      <c r="E90" s="117"/>
      <c r="F90" s="117"/>
      <c r="G90" s="117"/>
      <c r="H90" s="117"/>
      <c r="I90" s="117"/>
      <c r="J90" s="117"/>
      <c r="K90" s="117"/>
      <c r="L90" s="117"/>
      <c r="M90" s="118"/>
    </row>
    <row r="91" spans="1:13" s="43" customFormat="1" ht="20.85" customHeight="1" x14ac:dyDescent="0.3">
      <c r="A91" s="114"/>
      <c r="B91" s="116"/>
      <c r="C91" s="115"/>
      <c r="D91" s="116"/>
      <c r="E91" s="117"/>
      <c r="F91" s="117"/>
      <c r="G91" s="117"/>
      <c r="H91" s="117"/>
      <c r="I91" s="117"/>
      <c r="J91" s="117"/>
      <c r="K91" s="117"/>
      <c r="L91" s="117"/>
      <c r="M91" s="118"/>
    </row>
    <row r="92" spans="1:13" s="43" customFormat="1" ht="20.85" customHeight="1" x14ac:dyDescent="0.3">
      <c r="A92" s="114"/>
      <c r="B92" s="116"/>
      <c r="C92" s="115"/>
      <c r="D92" s="116"/>
      <c r="E92" s="117"/>
      <c r="F92" s="117"/>
      <c r="G92" s="117"/>
      <c r="H92" s="117"/>
      <c r="I92" s="117"/>
      <c r="J92" s="117"/>
      <c r="K92" s="117"/>
      <c r="L92" s="117"/>
      <c r="M92" s="118"/>
    </row>
    <row r="93" spans="1:13" s="43" customFormat="1" ht="20.85" customHeight="1" x14ac:dyDescent="0.3">
      <c r="A93" s="114"/>
      <c r="B93" s="116"/>
      <c r="C93" s="115"/>
      <c r="D93" s="116"/>
      <c r="E93" s="117"/>
      <c r="F93" s="117"/>
      <c r="G93" s="117"/>
      <c r="H93" s="117"/>
      <c r="I93" s="117"/>
      <c r="J93" s="117"/>
      <c r="K93" s="117"/>
      <c r="L93" s="117"/>
      <c r="M93" s="118"/>
    </row>
    <row r="94" spans="1:13" s="43" customFormat="1" ht="20.85" customHeight="1" x14ac:dyDescent="0.3">
      <c r="A94" s="114"/>
      <c r="B94" s="116"/>
      <c r="C94" s="115"/>
      <c r="D94" s="116"/>
      <c r="E94" s="117"/>
      <c r="F94" s="117"/>
      <c r="G94" s="117"/>
      <c r="H94" s="117"/>
      <c r="I94" s="117"/>
      <c r="J94" s="117"/>
      <c r="K94" s="117"/>
      <c r="L94" s="117"/>
      <c r="M94" s="118"/>
    </row>
    <row r="95" spans="1:13" s="43" customFormat="1" ht="20.85" customHeight="1" x14ac:dyDescent="0.3">
      <c r="A95" s="114"/>
      <c r="B95" s="116"/>
      <c r="C95" s="115"/>
      <c r="D95" s="116"/>
      <c r="E95" s="117"/>
      <c r="F95" s="117"/>
      <c r="G95" s="117"/>
      <c r="H95" s="117"/>
      <c r="I95" s="117"/>
      <c r="J95" s="117"/>
      <c r="K95" s="117"/>
      <c r="L95" s="117"/>
      <c r="M95" s="118"/>
    </row>
    <row r="96" spans="1:13" s="43" customFormat="1" ht="20.85" customHeight="1" x14ac:dyDescent="0.3">
      <c r="A96" s="114"/>
      <c r="B96" s="116"/>
      <c r="C96" s="115"/>
      <c r="D96" s="116"/>
      <c r="E96" s="117"/>
      <c r="F96" s="117"/>
      <c r="G96" s="117"/>
      <c r="H96" s="117"/>
      <c r="I96" s="117"/>
      <c r="J96" s="117"/>
      <c r="K96" s="117"/>
      <c r="L96" s="117"/>
      <c r="M96" s="118"/>
    </row>
    <row r="97" spans="1:13" s="43" customFormat="1" ht="20.85" customHeight="1" x14ac:dyDescent="0.3">
      <c r="A97" s="114"/>
      <c r="B97" s="116"/>
      <c r="C97" s="115"/>
      <c r="D97" s="116"/>
      <c r="E97" s="117"/>
      <c r="F97" s="117"/>
      <c r="G97" s="117"/>
      <c r="H97" s="117"/>
      <c r="I97" s="117"/>
      <c r="J97" s="117"/>
      <c r="K97" s="117"/>
      <c r="L97" s="117"/>
      <c r="M97" s="118"/>
    </row>
    <row r="98" spans="1:13" s="43" customFormat="1" ht="20.85" customHeight="1" x14ac:dyDescent="0.3">
      <c r="A98" s="114"/>
      <c r="B98" s="116"/>
      <c r="C98" s="115"/>
      <c r="D98" s="116"/>
      <c r="E98" s="117"/>
      <c r="F98" s="117"/>
      <c r="G98" s="117"/>
      <c r="H98" s="117"/>
      <c r="I98" s="117"/>
      <c r="J98" s="117"/>
      <c r="K98" s="117"/>
      <c r="L98" s="117"/>
      <c r="M98" s="118"/>
    </row>
    <row r="99" spans="1:13" s="43" customFormat="1" ht="20.85" customHeight="1" x14ac:dyDescent="0.3">
      <c r="A99" s="114"/>
      <c r="B99" s="116"/>
      <c r="C99" s="115"/>
      <c r="D99" s="116"/>
      <c r="E99" s="117"/>
      <c r="F99" s="117"/>
      <c r="G99" s="117"/>
      <c r="H99" s="117"/>
      <c r="I99" s="117"/>
      <c r="J99" s="117"/>
      <c r="K99" s="117"/>
      <c r="L99" s="117"/>
      <c r="M99" s="118"/>
    </row>
    <row r="100" spans="1:13" s="43" customFormat="1" ht="20.85" customHeight="1" x14ac:dyDescent="0.3">
      <c r="A100" s="114"/>
      <c r="B100" s="116"/>
      <c r="C100" s="115"/>
      <c r="D100" s="116"/>
      <c r="E100" s="117"/>
      <c r="F100" s="117"/>
      <c r="G100" s="117"/>
      <c r="H100" s="117"/>
      <c r="I100" s="117"/>
      <c r="J100" s="117"/>
      <c r="K100" s="117"/>
      <c r="L100" s="117"/>
      <c r="M100" s="118"/>
    </row>
    <row r="101" spans="1:13" s="43" customFormat="1" ht="20.85" customHeight="1" x14ac:dyDescent="0.3">
      <c r="A101" s="114"/>
      <c r="B101" s="116"/>
      <c r="C101" s="115"/>
      <c r="D101" s="116"/>
      <c r="E101" s="117"/>
      <c r="F101" s="117"/>
      <c r="G101" s="117"/>
      <c r="H101" s="117"/>
      <c r="I101" s="117"/>
      <c r="J101" s="117"/>
      <c r="K101" s="117"/>
      <c r="L101" s="117"/>
      <c r="M101" s="118"/>
    </row>
    <row r="102" spans="1:13" s="43" customFormat="1" ht="20.85" customHeight="1" x14ac:dyDescent="0.3">
      <c r="A102" s="114"/>
      <c r="B102" s="116"/>
      <c r="C102" s="115"/>
      <c r="D102" s="116"/>
      <c r="E102" s="117"/>
      <c r="F102" s="117"/>
      <c r="G102" s="117"/>
      <c r="H102" s="117"/>
      <c r="I102" s="117"/>
      <c r="J102" s="117"/>
      <c r="K102" s="117"/>
      <c r="L102" s="117"/>
      <c r="M102" s="118"/>
    </row>
    <row r="103" spans="1:13" s="43" customFormat="1" ht="20.85" customHeight="1" x14ac:dyDescent="0.3">
      <c r="A103" s="114"/>
      <c r="B103" s="116"/>
      <c r="C103" s="115"/>
      <c r="D103" s="116"/>
      <c r="E103" s="117"/>
      <c r="F103" s="117"/>
      <c r="G103" s="117"/>
      <c r="H103" s="117"/>
      <c r="I103" s="117"/>
      <c r="J103" s="117"/>
      <c r="K103" s="117"/>
      <c r="L103" s="117"/>
      <c r="M103" s="118"/>
    </row>
    <row r="104" spans="1:13" s="43" customFormat="1" ht="20.85" customHeight="1" x14ac:dyDescent="0.3">
      <c r="A104" s="114"/>
      <c r="B104" s="116"/>
      <c r="C104" s="115"/>
      <c r="D104" s="116"/>
      <c r="E104" s="117"/>
      <c r="F104" s="117"/>
      <c r="G104" s="117"/>
      <c r="H104" s="117"/>
      <c r="I104" s="117"/>
      <c r="J104" s="117"/>
      <c r="K104" s="117"/>
      <c r="L104" s="117"/>
      <c r="M104" s="118"/>
    </row>
    <row r="105" spans="1:13" s="43" customFormat="1" ht="20.85" customHeight="1" x14ac:dyDescent="0.3">
      <c r="A105" s="114"/>
      <c r="B105" s="116"/>
      <c r="C105" s="115"/>
      <c r="D105" s="116"/>
      <c r="E105" s="117"/>
      <c r="F105" s="117"/>
      <c r="G105" s="117"/>
      <c r="H105" s="117"/>
      <c r="I105" s="117"/>
      <c r="J105" s="117"/>
      <c r="K105" s="117"/>
      <c r="L105" s="117"/>
      <c r="M105" s="118"/>
    </row>
    <row r="106" spans="1:13" s="43" customFormat="1" ht="20.85" customHeight="1" x14ac:dyDescent="0.3">
      <c r="A106" s="114"/>
      <c r="B106" s="116"/>
      <c r="C106" s="115"/>
      <c r="D106" s="116"/>
      <c r="E106" s="117"/>
      <c r="F106" s="117"/>
      <c r="G106" s="117"/>
      <c r="H106" s="117"/>
      <c r="I106" s="117"/>
      <c r="J106" s="117"/>
      <c r="K106" s="117"/>
      <c r="L106" s="117"/>
      <c r="M106" s="118"/>
    </row>
    <row r="107" spans="1:13" s="43" customFormat="1" ht="20.85" customHeight="1" x14ac:dyDescent="0.3">
      <c r="A107" s="114"/>
      <c r="B107" s="116"/>
      <c r="C107" s="115"/>
      <c r="D107" s="116"/>
      <c r="E107" s="117"/>
      <c r="F107" s="117"/>
      <c r="G107" s="117"/>
      <c r="H107" s="117"/>
      <c r="I107" s="117"/>
      <c r="J107" s="117"/>
      <c r="K107" s="117"/>
      <c r="L107" s="117"/>
      <c r="M107" s="118"/>
    </row>
    <row r="108" spans="1:13" s="43" customFormat="1" ht="20.85" customHeight="1" x14ac:dyDescent="0.3">
      <c r="A108" s="114"/>
      <c r="B108" s="116"/>
      <c r="C108" s="115"/>
      <c r="D108" s="116"/>
      <c r="E108" s="117"/>
      <c r="F108" s="117"/>
      <c r="G108" s="117"/>
      <c r="H108" s="117"/>
      <c r="I108" s="117"/>
      <c r="J108" s="117"/>
      <c r="K108" s="117"/>
      <c r="L108" s="117"/>
      <c r="M108" s="118"/>
    </row>
    <row r="109" spans="1:13" s="43" customFormat="1" ht="20.85" customHeight="1" x14ac:dyDescent="0.3">
      <c r="A109" s="114"/>
      <c r="B109" s="116"/>
      <c r="C109" s="115"/>
      <c r="D109" s="116"/>
      <c r="E109" s="117"/>
      <c r="F109" s="117"/>
      <c r="G109" s="117"/>
      <c r="H109" s="117"/>
      <c r="I109" s="117"/>
      <c r="J109" s="117"/>
      <c r="K109" s="117"/>
      <c r="L109" s="117"/>
      <c r="M109" s="118"/>
    </row>
    <row r="110" spans="1:13" s="43" customFormat="1" ht="20.85" customHeight="1" x14ac:dyDescent="0.3">
      <c r="A110" s="114"/>
      <c r="B110" s="116"/>
      <c r="C110" s="115"/>
      <c r="D110" s="116"/>
      <c r="E110" s="117"/>
      <c r="F110" s="117"/>
      <c r="G110" s="117"/>
      <c r="H110" s="117"/>
      <c r="I110" s="117"/>
      <c r="J110" s="117"/>
      <c r="K110" s="117"/>
      <c r="L110" s="117"/>
      <c r="M110" s="118"/>
    </row>
    <row r="111" spans="1:13" s="43" customFormat="1" ht="20.85" customHeight="1" x14ac:dyDescent="0.3">
      <c r="A111" s="114"/>
      <c r="B111" s="116"/>
      <c r="C111" s="115"/>
      <c r="D111" s="116"/>
      <c r="E111" s="117"/>
      <c r="F111" s="117"/>
      <c r="G111" s="117"/>
      <c r="H111" s="117"/>
      <c r="I111" s="117"/>
      <c r="J111" s="117"/>
      <c r="K111" s="117"/>
      <c r="L111" s="117"/>
      <c r="M111" s="118"/>
    </row>
    <row r="112" spans="1:13" s="43" customFormat="1" ht="20.85" customHeight="1" x14ac:dyDescent="0.3">
      <c r="A112" s="114"/>
      <c r="B112" s="116"/>
      <c r="C112" s="115"/>
      <c r="D112" s="116"/>
      <c r="E112" s="117"/>
      <c r="F112" s="117"/>
      <c r="G112" s="117"/>
      <c r="H112" s="117"/>
      <c r="I112" s="117"/>
      <c r="J112" s="117"/>
      <c r="K112" s="117"/>
      <c r="L112" s="117"/>
      <c r="M112" s="118"/>
    </row>
    <row r="113" spans="1:13" s="43" customFormat="1" ht="20.85" customHeight="1" x14ac:dyDescent="0.3">
      <c r="A113" s="114"/>
      <c r="B113" s="116"/>
      <c r="C113" s="115"/>
      <c r="D113" s="116"/>
      <c r="E113" s="117"/>
      <c r="F113" s="117"/>
      <c r="G113" s="117"/>
      <c r="H113" s="117"/>
      <c r="I113" s="117"/>
      <c r="J113" s="117"/>
      <c r="K113" s="117"/>
      <c r="L113" s="117"/>
      <c r="M113" s="118"/>
    </row>
    <row r="114" spans="1:13" s="43" customFormat="1" ht="20.85" customHeight="1" x14ac:dyDescent="0.3">
      <c r="A114" s="114"/>
      <c r="B114" s="116"/>
      <c r="C114" s="115"/>
      <c r="D114" s="116"/>
      <c r="E114" s="117"/>
      <c r="F114" s="117"/>
      <c r="G114" s="117"/>
      <c r="H114" s="117"/>
      <c r="I114" s="117"/>
      <c r="J114" s="117"/>
      <c r="K114" s="117"/>
      <c r="L114" s="117"/>
      <c r="M114" s="118"/>
    </row>
    <row r="115" spans="1:13" s="43" customFormat="1" ht="20.85" customHeight="1" x14ac:dyDescent="0.3">
      <c r="A115" s="114"/>
      <c r="B115" s="116"/>
      <c r="C115" s="115"/>
      <c r="D115" s="116"/>
      <c r="E115" s="117"/>
      <c r="F115" s="117"/>
      <c r="G115" s="117"/>
      <c r="H115" s="117"/>
      <c r="I115" s="117"/>
      <c r="J115" s="117"/>
      <c r="K115" s="117"/>
      <c r="L115" s="117"/>
      <c r="M115" s="118"/>
    </row>
    <row r="116" spans="1:13" s="43" customFormat="1" ht="20.85" customHeight="1" x14ac:dyDescent="0.3">
      <c r="A116" s="114"/>
      <c r="B116" s="116"/>
      <c r="C116" s="115"/>
      <c r="D116" s="116"/>
      <c r="E116" s="117"/>
      <c r="F116" s="117"/>
      <c r="G116" s="117"/>
      <c r="H116" s="117"/>
      <c r="I116" s="117"/>
      <c r="J116" s="117"/>
      <c r="K116" s="117"/>
      <c r="L116" s="117"/>
      <c r="M116" s="118"/>
    </row>
    <row r="117" spans="1:13" s="43" customFormat="1" ht="20.85" customHeight="1" x14ac:dyDescent="0.3">
      <c r="A117" s="114"/>
      <c r="B117" s="116"/>
      <c r="C117" s="115"/>
      <c r="D117" s="116"/>
      <c r="E117" s="117"/>
      <c r="F117" s="117"/>
      <c r="G117" s="117"/>
      <c r="H117" s="117"/>
      <c r="I117" s="117"/>
      <c r="J117" s="117"/>
      <c r="K117" s="117"/>
      <c r="L117" s="117"/>
      <c r="M117" s="118"/>
    </row>
    <row r="118" spans="1:13" s="43" customFormat="1" ht="20.85" customHeight="1" x14ac:dyDescent="0.3">
      <c r="A118" s="114"/>
      <c r="B118" s="116"/>
      <c r="C118" s="115"/>
      <c r="D118" s="116"/>
      <c r="E118" s="117"/>
      <c r="F118" s="117"/>
      <c r="G118" s="117"/>
      <c r="H118" s="117"/>
      <c r="I118" s="117"/>
      <c r="J118" s="117"/>
      <c r="K118" s="117"/>
      <c r="L118" s="117"/>
      <c r="M118" s="118"/>
    </row>
    <row r="119" spans="1:13" s="43" customFormat="1" ht="20.85" customHeight="1" x14ac:dyDescent="0.3">
      <c r="A119" s="114"/>
      <c r="B119" s="116"/>
      <c r="C119" s="115"/>
      <c r="D119" s="116"/>
      <c r="E119" s="117"/>
      <c r="F119" s="117"/>
      <c r="G119" s="117"/>
      <c r="H119" s="117"/>
      <c r="I119" s="117"/>
      <c r="J119" s="117"/>
      <c r="K119" s="117"/>
      <c r="L119" s="117"/>
      <c r="M119" s="118"/>
    </row>
    <row r="120" spans="1:13" s="43" customFormat="1" ht="20.85" customHeight="1" x14ac:dyDescent="0.3">
      <c r="A120" s="114"/>
      <c r="B120" s="116"/>
      <c r="C120" s="115"/>
      <c r="D120" s="116"/>
      <c r="E120" s="117"/>
      <c r="F120" s="117"/>
      <c r="G120" s="117"/>
      <c r="H120" s="117"/>
      <c r="I120" s="117"/>
      <c r="J120" s="117"/>
      <c r="K120" s="117"/>
      <c r="L120" s="117"/>
      <c r="M120" s="118"/>
    </row>
    <row r="121" spans="1:13" s="43" customFormat="1" ht="21" customHeight="1" x14ac:dyDescent="0.3">
      <c r="A121" s="114"/>
      <c r="B121" s="116"/>
      <c r="C121" s="115"/>
      <c r="D121" s="116"/>
      <c r="E121" s="117"/>
      <c r="F121" s="117"/>
      <c r="G121" s="117"/>
      <c r="H121" s="117"/>
      <c r="I121" s="117"/>
      <c r="J121" s="117"/>
      <c r="K121" s="117"/>
      <c r="L121" s="117"/>
      <c r="M121" s="118"/>
    </row>
  </sheetData>
  <mergeCells count="10">
    <mergeCell ref="A1:M1"/>
    <mergeCell ref="A3:A4"/>
    <mergeCell ref="B3:B4"/>
    <mergeCell ref="C3:C4"/>
    <mergeCell ref="D3:D4"/>
    <mergeCell ref="G3:H3"/>
    <mergeCell ref="I3:J3"/>
    <mergeCell ref="M3:M4"/>
    <mergeCell ref="E3:F3"/>
    <mergeCell ref="K3:L3"/>
  </mergeCells>
  <phoneticPr fontId="3" type="noConversion"/>
  <conditionalFormatting sqref="C5:M30 D31:M31 C32:M121">
    <cfRule type="expression" dxfId="0" priority="1" stopIfTrue="1">
      <formula>AND(C5&lt;&gt;0,INT(C5)=C5)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30"/>
  <sheetViews>
    <sheetView zoomScale="160" zoomScaleNormal="160" zoomScaleSheetLayoutView="130" workbookViewId="0">
      <selection activeCell="C6" sqref="C6"/>
    </sheetView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8" width="2" style="1" customWidth="1"/>
    <col min="9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256" width="9" style="1"/>
    <col min="257" max="257" width="0.625" style="1" customWidth="1"/>
    <col min="258" max="258" width="25.25" style="1" customWidth="1"/>
    <col min="259" max="259" width="20.625" style="1" customWidth="1"/>
    <col min="260" max="264" width="2" style="1" customWidth="1"/>
    <col min="265" max="281" width="1.625" style="1" customWidth="1"/>
    <col min="282" max="284" width="8.625" style="1" customWidth="1"/>
    <col min="285" max="285" width="9.25" style="1" customWidth="1"/>
    <col min="286" max="286" width="10.125" style="1" customWidth="1"/>
    <col min="287" max="512" width="9" style="1"/>
    <col min="513" max="513" width="0.625" style="1" customWidth="1"/>
    <col min="514" max="514" width="25.25" style="1" customWidth="1"/>
    <col min="515" max="515" width="20.625" style="1" customWidth="1"/>
    <col min="516" max="520" width="2" style="1" customWidth="1"/>
    <col min="521" max="537" width="1.625" style="1" customWidth="1"/>
    <col min="538" max="540" width="8.625" style="1" customWidth="1"/>
    <col min="541" max="541" width="9.25" style="1" customWidth="1"/>
    <col min="542" max="542" width="10.125" style="1" customWidth="1"/>
    <col min="543" max="768" width="9" style="1"/>
    <col min="769" max="769" width="0.625" style="1" customWidth="1"/>
    <col min="770" max="770" width="25.25" style="1" customWidth="1"/>
    <col min="771" max="771" width="20.625" style="1" customWidth="1"/>
    <col min="772" max="776" width="2" style="1" customWidth="1"/>
    <col min="777" max="793" width="1.625" style="1" customWidth="1"/>
    <col min="794" max="796" width="8.625" style="1" customWidth="1"/>
    <col min="797" max="797" width="9.25" style="1" customWidth="1"/>
    <col min="798" max="798" width="10.125" style="1" customWidth="1"/>
    <col min="799" max="1024" width="9" style="1"/>
    <col min="1025" max="1025" width="0.625" style="1" customWidth="1"/>
    <col min="1026" max="1026" width="25.25" style="1" customWidth="1"/>
    <col min="1027" max="1027" width="20.625" style="1" customWidth="1"/>
    <col min="1028" max="1032" width="2" style="1" customWidth="1"/>
    <col min="1033" max="1049" width="1.625" style="1" customWidth="1"/>
    <col min="1050" max="1052" width="8.625" style="1" customWidth="1"/>
    <col min="1053" max="1053" width="9.25" style="1" customWidth="1"/>
    <col min="1054" max="1054" width="10.125" style="1" customWidth="1"/>
    <col min="1055" max="1280" width="9" style="1"/>
    <col min="1281" max="1281" width="0.625" style="1" customWidth="1"/>
    <col min="1282" max="1282" width="25.25" style="1" customWidth="1"/>
    <col min="1283" max="1283" width="20.625" style="1" customWidth="1"/>
    <col min="1284" max="1288" width="2" style="1" customWidth="1"/>
    <col min="1289" max="1305" width="1.625" style="1" customWidth="1"/>
    <col min="1306" max="1308" width="8.625" style="1" customWidth="1"/>
    <col min="1309" max="1309" width="9.25" style="1" customWidth="1"/>
    <col min="1310" max="1310" width="10.125" style="1" customWidth="1"/>
    <col min="1311" max="1536" width="9" style="1"/>
    <col min="1537" max="1537" width="0.625" style="1" customWidth="1"/>
    <col min="1538" max="1538" width="25.25" style="1" customWidth="1"/>
    <col min="1539" max="1539" width="20.625" style="1" customWidth="1"/>
    <col min="1540" max="1544" width="2" style="1" customWidth="1"/>
    <col min="1545" max="1561" width="1.625" style="1" customWidth="1"/>
    <col min="1562" max="1564" width="8.625" style="1" customWidth="1"/>
    <col min="1565" max="1565" width="9.25" style="1" customWidth="1"/>
    <col min="1566" max="1566" width="10.125" style="1" customWidth="1"/>
    <col min="1567" max="1792" width="9" style="1"/>
    <col min="1793" max="1793" width="0.625" style="1" customWidth="1"/>
    <col min="1794" max="1794" width="25.25" style="1" customWidth="1"/>
    <col min="1795" max="1795" width="20.625" style="1" customWidth="1"/>
    <col min="1796" max="1800" width="2" style="1" customWidth="1"/>
    <col min="1801" max="1817" width="1.625" style="1" customWidth="1"/>
    <col min="1818" max="1820" width="8.625" style="1" customWidth="1"/>
    <col min="1821" max="1821" width="9.25" style="1" customWidth="1"/>
    <col min="1822" max="1822" width="10.125" style="1" customWidth="1"/>
    <col min="1823" max="2048" width="9" style="1"/>
    <col min="2049" max="2049" width="0.625" style="1" customWidth="1"/>
    <col min="2050" max="2050" width="25.25" style="1" customWidth="1"/>
    <col min="2051" max="2051" width="20.625" style="1" customWidth="1"/>
    <col min="2052" max="2056" width="2" style="1" customWidth="1"/>
    <col min="2057" max="2073" width="1.625" style="1" customWidth="1"/>
    <col min="2074" max="2076" width="8.625" style="1" customWidth="1"/>
    <col min="2077" max="2077" width="9.25" style="1" customWidth="1"/>
    <col min="2078" max="2078" width="10.125" style="1" customWidth="1"/>
    <col min="2079" max="2304" width="9" style="1"/>
    <col min="2305" max="2305" width="0.625" style="1" customWidth="1"/>
    <col min="2306" max="2306" width="25.25" style="1" customWidth="1"/>
    <col min="2307" max="2307" width="20.625" style="1" customWidth="1"/>
    <col min="2308" max="2312" width="2" style="1" customWidth="1"/>
    <col min="2313" max="2329" width="1.625" style="1" customWidth="1"/>
    <col min="2330" max="2332" width="8.625" style="1" customWidth="1"/>
    <col min="2333" max="2333" width="9.25" style="1" customWidth="1"/>
    <col min="2334" max="2334" width="10.125" style="1" customWidth="1"/>
    <col min="2335" max="2560" width="9" style="1"/>
    <col min="2561" max="2561" width="0.625" style="1" customWidth="1"/>
    <col min="2562" max="2562" width="25.25" style="1" customWidth="1"/>
    <col min="2563" max="2563" width="20.625" style="1" customWidth="1"/>
    <col min="2564" max="2568" width="2" style="1" customWidth="1"/>
    <col min="2569" max="2585" width="1.625" style="1" customWidth="1"/>
    <col min="2586" max="2588" width="8.625" style="1" customWidth="1"/>
    <col min="2589" max="2589" width="9.25" style="1" customWidth="1"/>
    <col min="2590" max="2590" width="10.125" style="1" customWidth="1"/>
    <col min="2591" max="2816" width="9" style="1"/>
    <col min="2817" max="2817" width="0.625" style="1" customWidth="1"/>
    <col min="2818" max="2818" width="25.25" style="1" customWidth="1"/>
    <col min="2819" max="2819" width="20.625" style="1" customWidth="1"/>
    <col min="2820" max="2824" width="2" style="1" customWidth="1"/>
    <col min="2825" max="2841" width="1.625" style="1" customWidth="1"/>
    <col min="2842" max="2844" width="8.625" style="1" customWidth="1"/>
    <col min="2845" max="2845" width="9.25" style="1" customWidth="1"/>
    <col min="2846" max="2846" width="10.125" style="1" customWidth="1"/>
    <col min="2847" max="3072" width="9" style="1"/>
    <col min="3073" max="3073" width="0.625" style="1" customWidth="1"/>
    <col min="3074" max="3074" width="25.25" style="1" customWidth="1"/>
    <col min="3075" max="3075" width="20.625" style="1" customWidth="1"/>
    <col min="3076" max="3080" width="2" style="1" customWidth="1"/>
    <col min="3081" max="3097" width="1.625" style="1" customWidth="1"/>
    <col min="3098" max="3100" width="8.625" style="1" customWidth="1"/>
    <col min="3101" max="3101" width="9.25" style="1" customWidth="1"/>
    <col min="3102" max="3102" width="10.125" style="1" customWidth="1"/>
    <col min="3103" max="3328" width="9" style="1"/>
    <col min="3329" max="3329" width="0.625" style="1" customWidth="1"/>
    <col min="3330" max="3330" width="25.25" style="1" customWidth="1"/>
    <col min="3331" max="3331" width="20.625" style="1" customWidth="1"/>
    <col min="3332" max="3336" width="2" style="1" customWidth="1"/>
    <col min="3337" max="3353" width="1.625" style="1" customWidth="1"/>
    <col min="3354" max="3356" width="8.625" style="1" customWidth="1"/>
    <col min="3357" max="3357" width="9.25" style="1" customWidth="1"/>
    <col min="3358" max="3358" width="10.125" style="1" customWidth="1"/>
    <col min="3359" max="3584" width="9" style="1"/>
    <col min="3585" max="3585" width="0.625" style="1" customWidth="1"/>
    <col min="3586" max="3586" width="25.25" style="1" customWidth="1"/>
    <col min="3587" max="3587" width="20.625" style="1" customWidth="1"/>
    <col min="3588" max="3592" width="2" style="1" customWidth="1"/>
    <col min="3593" max="3609" width="1.625" style="1" customWidth="1"/>
    <col min="3610" max="3612" width="8.625" style="1" customWidth="1"/>
    <col min="3613" max="3613" width="9.25" style="1" customWidth="1"/>
    <col min="3614" max="3614" width="10.125" style="1" customWidth="1"/>
    <col min="3615" max="3840" width="9" style="1"/>
    <col min="3841" max="3841" width="0.625" style="1" customWidth="1"/>
    <col min="3842" max="3842" width="25.25" style="1" customWidth="1"/>
    <col min="3843" max="3843" width="20.625" style="1" customWidth="1"/>
    <col min="3844" max="3848" width="2" style="1" customWidth="1"/>
    <col min="3849" max="3865" width="1.625" style="1" customWidth="1"/>
    <col min="3866" max="3868" width="8.625" style="1" customWidth="1"/>
    <col min="3869" max="3869" width="9.25" style="1" customWidth="1"/>
    <col min="3870" max="3870" width="10.125" style="1" customWidth="1"/>
    <col min="3871" max="4096" width="9" style="1"/>
    <col min="4097" max="4097" width="0.625" style="1" customWidth="1"/>
    <col min="4098" max="4098" width="25.25" style="1" customWidth="1"/>
    <col min="4099" max="4099" width="20.625" style="1" customWidth="1"/>
    <col min="4100" max="4104" width="2" style="1" customWidth="1"/>
    <col min="4105" max="4121" width="1.625" style="1" customWidth="1"/>
    <col min="4122" max="4124" width="8.625" style="1" customWidth="1"/>
    <col min="4125" max="4125" width="9.25" style="1" customWidth="1"/>
    <col min="4126" max="4126" width="10.125" style="1" customWidth="1"/>
    <col min="4127" max="4352" width="9" style="1"/>
    <col min="4353" max="4353" width="0.625" style="1" customWidth="1"/>
    <col min="4354" max="4354" width="25.25" style="1" customWidth="1"/>
    <col min="4355" max="4355" width="20.625" style="1" customWidth="1"/>
    <col min="4356" max="4360" width="2" style="1" customWidth="1"/>
    <col min="4361" max="4377" width="1.625" style="1" customWidth="1"/>
    <col min="4378" max="4380" width="8.625" style="1" customWidth="1"/>
    <col min="4381" max="4381" width="9.25" style="1" customWidth="1"/>
    <col min="4382" max="4382" width="10.125" style="1" customWidth="1"/>
    <col min="4383" max="4608" width="9" style="1"/>
    <col min="4609" max="4609" width="0.625" style="1" customWidth="1"/>
    <col min="4610" max="4610" width="25.25" style="1" customWidth="1"/>
    <col min="4611" max="4611" width="20.625" style="1" customWidth="1"/>
    <col min="4612" max="4616" width="2" style="1" customWidth="1"/>
    <col min="4617" max="4633" width="1.625" style="1" customWidth="1"/>
    <col min="4634" max="4636" width="8.625" style="1" customWidth="1"/>
    <col min="4637" max="4637" width="9.25" style="1" customWidth="1"/>
    <col min="4638" max="4638" width="10.125" style="1" customWidth="1"/>
    <col min="4639" max="4864" width="9" style="1"/>
    <col min="4865" max="4865" width="0.625" style="1" customWidth="1"/>
    <col min="4866" max="4866" width="25.25" style="1" customWidth="1"/>
    <col min="4867" max="4867" width="20.625" style="1" customWidth="1"/>
    <col min="4868" max="4872" width="2" style="1" customWidth="1"/>
    <col min="4873" max="4889" width="1.625" style="1" customWidth="1"/>
    <col min="4890" max="4892" width="8.625" style="1" customWidth="1"/>
    <col min="4893" max="4893" width="9.25" style="1" customWidth="1"/>
    <col min="4894" max="4894" width="10.125" style="1" customWidth="1"/>
    <col min="4895" max="5120" width="9" style="1"/>
    <col min="5121" max="5121" width="0.625" style="1" customWidth="1"/>
    <col min="5122" max="5122" width="25.25" style="1" customWidth="1"/>
    <col min="5123" max="5123" width="20.625" style="1" customWidth="1"/>
    <col min="5124" max="5128" width="2" style="1" customWidth="1"/>
    <col min="5129" max="5145" width="1.625" style="1" customWidth="1"/>
    <col min="5146" max="5148" width="8.625" style="1" customWidth="1"/>
    <col min="5149" max="5149" width="9.25" style="1" customWidth="1"/>
    <col min="5150" max="5150" width="10.125" style="1" customWidth="1"/>
    <col min="5151" max="5376" width="9" style="1"/>
    <col min="5377" max="5377" width="0.625" style="1" customWidth="1"/>
    <col min="5378" max="5378" width="25.25" style="1" customWidth="1"/>
    <col min="5379" max="5379" width="20.625" style="1" customWidth="1"/>
    <col min="5380" max="5384" width="2" style="1" customWidth="1"/>
    <col min="5385" max="5401" width="1.625" style="1" customWidth="1"/>
    <col min="5402" max="5404" width="8.625" style="1" customWidth="1"/>
    <col min="5405" max="5405" width="9.25" style="1" customWidth="1"/>
    <col min="5406" max="5406" width="10.125" style="1" customWidth="1"/>
    <col min="5407" max="5632" width="9" style="1"/>
    <col min="5633" max="5633" width="0.625" style="1" customWidth="1"/>
    <col min="5634" max="5634" width="25.25" style="1" customWidth="1"/>
    <col min="5635" max="5635" width="20.625" style="1" customWidth="1"/>
    <col min="5636" max="5640" width="2" style="1" customWidth="1"/>
    <col min="5641" max="5657" width="1.625" style="1" customWidth="1"/>
    <col min="5658" max="5660" width="8.625" style="1" customWidth="1"/>
    <col min="5661" max="5661" width="9.25" style="1" customWidth="1"/>
    <col min="5662" max="5662" width="10.125" style="1" customWidth="1"/>
    <col min="5663" max="5888" width="9" style="1"/>
    <col min="5889" max="5889" width="0.625" style="1" customWidth="1"/>
    <col min="5890" max="5890" width="25.25" style="1" customWidth="1"/>
    <col min="5891" max="5891" width="20.625" style="1" customWidth="1"/>
    <col min="5892" max="5896" width="2" style="1" customWidth="1"/>
    <col min="5897" max="5913" width="1.625" style="1" customWidth="1"/>
    <col min="5914" max="5916" width="8.625" style="1" customWidth="1"/>
    <col min="5917" max="5917" width="9.25" style="1" customWidth="1"/>
    <col min="5918" max="5918" width="10.125" style="1" customWidth="1"/>
    <col min="5919" max="6144" width="9" style="1"/>
    <col min="6145" max="6145" width="0.625" style="1" customWidth="1"/>
    <col min="6146" max="6146" width="25.25" style="1" customWidth="1"/>
    <col min="6147" max="6147" width="20.625" style="1" customWidth="1"/>
    <col min="6148" max="6152" width="2" style="1" customWidth="1"/>
    <col min="6153" max="6169" width="1.625" style="1" customWidth="1"/>
    <col min="6170" max="6172" width="8.625" style="1" customWidth="1"/>
    <col min="6173" max="6173" width="9.25" style="1" customWidth="1"/>
    <col min="6174" max="6174" width="10.125" style="1" customWidth="1"/>
    <col min="6175" max="6400" width="9" style="1"/>
    <col min="6401" max="6401" width="0.625" style="1" customWidth="1"/>
    <col min="6402" max="6402" width="25.25" style="1" customWidth="1"/>
    <col min="6403" max="6403" width="20.625" style="1" customWidth="1"/>
    <col min="6404" max="6408" width="2" style="1" customWidth="1"/>
    <col min="6409" max="6425" width="1.625" style="1" customWidth="1"/>
    <col min="6426" max="6428" width="8.625" style="1" customWidth="1"/>
    <col min="6429" max="6429" width="9.25" style="1" customWidth="1"/>
    <col min="6430" max="6430" width="10.125" style="1" customWidth="1"/>
    <col min="6431" max="6656" width="9" style="1"/>
    <col min="6657" max="6657" width="0.625" style="1" customWidth="1"/>
    <col min="6658" max="6658" width="25.25" style="1" customWidth="1"/>
    <col min="6659" max="6659" width="20.625" style="1" customWidth="1"/>
    <col min="6660" max="6664" width="2" style="1" customWidth="1"/>
    <col min="6665" max="6681" width="1.625" style="1" customWidth="1"/>
    <col min="6682" max="6684" width="8.625" style="1" customWidth="1"/>
    <col min="6685" max="6685" width="9.25" style="1" customWidth="1"/>
    <col min="6686" max="6686" width="10.125" style="1" customWidth="1"/>
    <col min="6687" max="6912" width="9" style="1"/>
    <col min="6913" max="6913" width="0.625" style="1" customWidth="1"/>
    <col min="6914" max="6914" width="25.25" style="1" customWidth="1"/>
    <col min="6915" max="6915" width="20.625" style="1" customWidth="1"/>
    <col min="6916" max="6920" width="2" style="1" customWidth="1"/>
    <col min="6921" max="6937" width="1.625" style="1" customWidth="1"/>
    <col min="6938" max="6940" width="8.625" style="1" customWidth="1"/>
    <col min="6941" max="6941" width="9.25" style="1" customWidth="1"/>
    <col min="6942" max="6942" width="10.125" style="1" customWidth="1"/>
    <col min="6943" max="7168" width="9" style="1"/>
    <col min="7169" max="7169" width="0.625" style="1" customWidth="1"/>
    <col min="7170" max="7170" width="25.25" style="1" customWidth="1"/>
    <col min="7171" max="7171" width="20.625" style="1" customWidth="1"/>
    <col min="7172" max="7176" width="2" style="1" customWidth="1"/>
    <col min="7177" max="7193" width="1.625" style="1" customWidth="1"/>
    <col min="7194" max="7196" width="8.625" style="1" customWidth="1"/>
    <col min="7197" max="7197" width="9.25" style="1" customWidth="1"/>
    <col min="7198" max="7198" width="10.125" style="1" customWidth="1"/>
    <col min="7199" max="7424" width="9" style="1"/>
    <col min="7425" max="7425" width="0.625" style="1" customWidth="1"/>
    <col min="7426" max="7426" width="25.25" style="1" customWidth="1"/>
    <col min="7427" max="7427" width="20.625" style="1" customWidth="1"/>
    <col min="7428" max="7432" width="2" style="1" customWidth="1"/>
    <col min="7433" max="7449" width="1.625" style="1" customWidth="1"/>
    <col min="7450" max="7452" width="8.625" style="1" customWidth="1"/>
    <col min="7453" max="7453" width="9.25" style="1" customWidth="1"/>
    <col min="7454" max="7454" width="10.125" style="1" customWidth="1"/>
    <col min="7455" max="7680" width="9" style="1"/>
    <col min="7681" max="7681" width="0.625" style="1" customWidth="1"/>
    <col min="7682" max="7682" width="25.25" style="1" customWidth="1"/>
    <col min="7683" max="7683" width="20.625" style="1" customWidth="1"/>
    <col min="7684" max="7688" width="2" style="1" customWidth="1"/>
    <col min="7689" max="7705" width="1.625" style="1" customWidth="1"/>
    <col min="7706" max="7708" width="8.625" style="1" customWidth="1"/>
    <col min="7709" max="7709" width="9.25" style="1" customWidth="1"/>
    <col min="7710" max="7710" width="10.125" style="1" customWidth="1"/>
    <col min="7711" max="7936" width="9" style="1"/>
    <col min="7937" max="7937" width="0.625" style="1" customWidth="1"/>
    <col min="7938" max="7938" width="25.25" style="1" customWidth="1"/>
    <col min="7939" max="7939" width="20.625" style="1" customWidth="1"/>
    <col min="7940" max="7944" width="2" style="1" customWidth="1"/>
    <col min="7945" max="7961" width="1.625" style="1" customWidth="1"/>
    <col min="7962" max="7964" width="8.625" style="1" customWidth="1"/>
    <col min="7965" max="7965" width="9.25" style="1" customWidth="1"/>
    <col min="7966" max="7966" width="10.125" style="1" customWidth="1"/>
    <col min="7967" max="8192" width="9" style="1"/>
    <col min="8193" max="8193" width="0.625" style="1" customWidth="1"/>
    <col min="8194" max="8194" width="25.25" style="1" customWidth="1"/>
    <col min="8195" max="8195" width="20.625" style="1" customWidth="1"/>
    <col min="8196" max="8200" width="2" style="1" customWidth="1"/>
    <col min="8201" max="8217" width="1.625" style="1" customWidth="1"/>
    <col min="8218" max="8220" width="8.625" style="1" customWidth="1"/>
    <col min="8221" max="8221" width="9.25" style="1" customWidth="1"/>
    <col min="8222" max="8222" width="10.125" style="1" customWidth="1"/>
    <col min="8223" max="8448" width="9" style="1"/>
    <col min="8449" max="8449" width="0.625" style="1" customWidth="1"/>
    <col min="8450" max="8450" width="25.25" style="1" customWidth="1"/>
    <col min="8451" max="8451" width="20.625" style="1" customWidth="1"/>
    <col min="8452" max="8456" width="2" style="1" customWidth="1"/>
    <col min="8457" max="8473" width="1.625" style="1" customWidth="1"/>
    <col min="8474" max="8476" width="8.625" style="1" customWidth="1"/>
    <col min="8477" max="8477" width="9.25" style="1" customWidth="1"/>
    <col min="8478" max="8478" width="10.125" style="1" customWidth="1"/>
    <col min="8479" max="8704" width="9" style="1"/>
    <col min="8705" max="8705" width="0.625" style="1" customWidth="1"/>
    <col min="8706" max="8706" width="25.25" style="1" customWidth="1"/>
    <col min="8707" max="8707" width="20.625" style="1" customWidth="1"/>
    <col min="8708" max="8712" width="2" style="1" customWidth="1"/>
    <col min="8713" max="8729" width="1.625" style="1" customWidth="1"/>
    <col min="8730" max="8732" width="8.625" style="1" customWidth="1"/>
    <col min="8733" max="8733" width="9.25" style="1" customWidth="1"/>
    <col min="8734" max="8734" width="10.125" style="1" customWidth="1"/>
    <col min="8735" max="8960" width="9" style="1"/>
    <col min="8961" max="8961" width="0.625" style="1" customWidth="1"/>
    <col min="8962" max="8962" width="25.25" style="1" customWidth="1"/>
    <col min="8963" max="8963" width="20.625" style="1" customWidth="1"/>
    <col min="8964" max="8968" width="2" style="1" customWidth="1"/>
    <col min="8969" max="8985" width="1.625" style="1" customWidth="1"/>
    <col min="8986" max="8988" width="8.625" style="1" customWidth="1"/>
    <col min="8989" max="8989" width="9.25" style="1" customWidth="1"/>
    <col min="8990" max="8990" width="10.125" style="1" customWidth="1"/>
    <col min="8991" max="9216" width="9" style="1"/>
    <col min="9217" max="9217" width="0.625" style="1" customWidth="1"/>
    <col min="9218" max="9218" width="25.25" style="1" customWidth="1"/>
    <col min="9219" max="9219" width="20.625" style="1" customWidth="1"/>
    <col min="9220" max="9224" width="2" style="1" customWidth="1"/>
    <col min="9225" max="9241" width="1.625" style="1" customWidth="1"/>
    <col min="9242" max="9244" width="8.625" style="1" customWidth="1"/>
    <col min="9245" max="9245" width="9.25" style="1" customWidth="1"/>
    <col min="9246" max="9246" width="10.125" style="1" customWidth="1"/>
    <col min="9247" max="9472" width="9" style="1"/>
    <col min="9473" max="9473" width="0.625" style="1" customWidth="1"/>
    <col min="9474" max="9474" width="25.25" style="1" customWidth="1"/>
    <col min="9475" max="9475" width="20.625" style="1" customWidth="1"/>
    <col min="9476" max="9480" width="2" style="1" customWidth="1"/>
    <col min="9481" max="9497" width="1.625" style="1" customWidth="1"/>
    <col min="9498" max="9500" width="8.625" style="1" customWidth="1"/>
    <col min="9501" max="9501" width="9.25" style="1" customWidth="1"/>
    <col min="9502" max="9502" width="10.125" style="1" customWidth="1"/>
    <col min="9503" max="9728" width="9" style="1"/>
    <col min="9729" max="9729" width="0.625" style="1" customWidth="1"/>
    <col min="9730" max="9730" width="25.25" style="1" customWidth="1"/>
    <col min="9731" max="9731" width="20.625" style="1" customWidth="1"/>
    <col min="9732" max="9736" width="2" style="1" customWidth="1"/>
    <col min="9737" max="9753" width="1.625" style="1" customWidth="1"/>
    <col min="9754" max="9756" width="8.625" style="1" customWidth="1"/>
    <col min="9757" max="9757" width="9.25" style="1" customWidth="1"/>
    <col min="9758" max="9758" width="10.125" style="1" customWidth="1"/>
    <col min="9759" max="9984" width="9" style="1"/>
    <col min="9985" max="9985" width="0.625" style="1" customWidth="1"/>
    <col min="9986" max="9986" width="25.25" style="1" customWidth="1"/>
    <col min="9987" max="9987" width="20.625" style="1" customWidth="1"/>
    <col min="9988" max="9992" width="2" style="1" customWidth="1"/>
    <col min="9993" max="10009" width="1.625" style="1" customWidth="1"/>
    <col min="10010" max="10012" width="8.625" style="1" customWidth="1"/>
    <col min="10013" max="10013" width="9.25" style="1" customWidth="1"/>
    <col min="10014" max="10014" width="10.125" style="1" customWidth="1"/>
    <col min="10015" max="10240" width="9" style="1"/>
    <col min="10241" max="10241" width="0.625" style="1" customWidth="1"/>
    <col min="10242" max="10242" width="25.25" style="1" customWidth="1"/>
    <col min="10243" max="10243" width="20.625" style="1" customWidth="1"/>
    <col min="10244" max="10248" width="2" style="1" customWidth="1"/>
    <col min="10249" max="10265" width="1.625" style="1" customWidth="1"/>
    <col min="10266" max="10268" width="8.625" style="1" customWidth="1"/>
    <col min="10269" max="10269" width="9.25" style="1" customWidth="1"/>
    <col min="10270" max="10270" width="10.125" style="1" customWidth="1"/>
    <col min="10271" max="10496" width="9" style="1"/>
    <col min="10497" max="10497" width="0.625" style="1" customWidth="1"/>
    <col min="10498" max="10498" width="25.25" style="1" customWidth="1"/>
    <col min="10499" max="10499" width="20.625" style="1" customWidth="1"/>
    <col min="10500" max="10504" width="2" style="1" customWidth="1"/>
    <col min="10505" max="10521" width="1.625" style="1" customWidth="1"/>
    <col min="10522" max="10524" width="8.625" style="1" customWidth="1"/>
    <col min="10525" max="10525" width="9.25" style="1" customWidth="1"/>
    <col min="10526" max="10526" width="10.125" style="1" customWidth="1"/>
    <col min="10527" max="10752" width="9" style="1"/>
    <col min="10753" max="10753" width="0.625" style="1" customWidth="1"/>
    <col min="10754" max="10754" width="25.25" style="1" customWidth="1"/>
    <col min="10755" max="10755" width="20.625" style="1" customWidth="1"/>
    <col min="10756" max="10760" width="2" style="1" customWidth="1"/>
    <col min="10761" max="10777" width="1.625" style="1" customWidth="1"/>
    <col min="10778" max="10780" width="8.625" style="1" customWidth="1"/>
    <col min="10781" max="10781" width="9.25" style="1" customWidth="1"/>
    <col min="10782" max="10782" width="10.125" style="1" customWidth="1"/>
    <col min="10783" max="11008" width="9" style="1"/>
    <col min="11009" max="11009" width="0.625" style="1" customWidth="1"/>
    <col min="11010" max="11010" width="25.25" style="1" customWidth="1"/>
    <col min="11011" max="11011" width="20.625" style="1" customWidth="1"/>
    <col min="11012" max="11016" width="2" style="1" customWidth="1"/>
    <col min="11017" max="11033" width="1.625" style="1" customWidth="1"/>
    <col min="11034" max="11036" width="8.625" style="1" customWidth="1"/>
    <col min="11037" max="11037" width="9.25" style="1" customWidth="1"/>
    <col min="11038" max="11038" width="10.125" style="1" customWidth="1"/>
    <col min="11039" max="11264" width="9" style="1"/>
    <col min="11265" max="11265" width="0.625" style="1" customWidth="1"/>
    <col min="11266" max="11266" width="25.25" style="1" customWidth="1"/>
    <col min="11267" max="11267" width="20.625" style="1" customWidth="1"/>
    <col min="11268" max="11272" width="2" style="1" customWidth="1"/>
    <col min="11273" max="11289" width="1.625" style="1" customWidth="1"/>
    <col min="11290" max="11292" width="8.625" style="1" customWidth="1"/>
    <col min="11293" max="11293" width="9.25" style="1" customWidth="1"/>
    <col min="11294" max="11294" width="10.125" style="1" customWidth="1"/>
    <col min="11295" max="11520" width="9" style="1"/>
    <col min="11521" max="11521" width="0.625" style="1" customWidth="1"/>
    <col min="11522" max="11522" width="25.25" style="1" customWidth="1"/>
    <col min="11523" max="11523" width="20.625" style="1" customWidth="1"/>
    <col min="11524" max="11528" width="2" style="1" customWidth="1"/>
    <col min="11529" max="11545" width="1.625" style="1" customWidth="1"/>
    <col min="11546" max="11548" width="8.625" style="1" customWidth="1"/>
    <col min="11549" max="11549" width="9.25" style="1" customWidth="1"/>
    <col min="11550" max="11550" width="10.125" style="1" customWidth="1"/>
    <col min="11551" max="11776" width="9" style="1"/>
    <col min="11777" max="11777" width="0.625" style="1" customWidth="1"/>
    <col min="11778" max="11778" width="25.25" style="1" customWidth="1"/>
    <col min="11779" max="11779" width="20.625" style="1" customWidth="1"/>
    <col min="11780" max="11784" width="2" style="1" customWidth="1"/>
    <col min="11785" max="11801" width="1.625" style="1" customWidth="1"/>
    <col min="11802" max="11804" width="8.625" style="1" customWidth="1"/>
    <col min="11805" max="11805" width="9.25" style="1" customWidth="1"/>
    <col min="11806" max="11806" width="10.125" style="1" customWidth="1"/>
    <col min="11807" max="12032" width="9" style="1"/>
    <col min="12033" max="12033" width="0.625" style="1" customWidth="1"/>
    <col min="12034" max="12034" width="25.25" style="1" customWidth="1"/>
    <col min="12035" max="12035" width="20.625" style="1" customWidth="1"/>
    <col min="12036" max="12040" width="2" style="1" customWidth="1"/>
    <col min="12041" max="12057" width="1.625" style="1" customWidth="1"/>
    <col min="12058" max="12060" width="8.625" style="1" customWidth="1"/>
    <col min="12061" max="12061" width="9.25" style="1" customWidth="1"/>
    <col min="12062" max="12062" width="10.125" style="1" customWidth="1"/>
    <col min="12063" max="12288" width="9" style="1"/>
    <col min="12289" max="12289" width="0.625" style="1" customWidth="1"/>
    <col min="12290" max="12290" width="25.25" style="1" customWidth="1"/>
    <col min="12291" max="12291" width="20.625" style="1" customWidth="1"/>
    <col min="12292" max="12296" width="2" style="1" customWidth="1"/>
    <col min="12297" max="12313" width="1.625" style="1" customWidth="1"/>
    <col min="12314" max="12316" width="8.625" style="1" customWidth="1"/>
    <col min="12317" max="12317" width="9.25" style="1" customWidth="1"/>
    <col min="12318" max="12318" width="10.125" style="1" customWidth="1"/>
    <col min="12319" max="12544" width="9" style="1"/>
    <col min="12545" max="12545" width="0.625" style="1" customWidth="1"/>
    <col min="12546" max="12546" width="25.25" style="1" customWidth="1"/>
    <col min="12547" max="12547" width="20.625" style="1" customWidth="1"/>
    <col min="12548" max="12552" width="2" style="1" customWidth="1"/>
    <col min="12553" max="12569" width="1.625" style="1" customWidth="1"/>
    <col min="12570" max="12572" width="8.625" style="1" customWidth="1"/>
    <col min="12573" max="12573" width="9.25" style="1" customWidth="1"/>
    <col min="12574" max="12574" width="10.125" style="1" customWidth="1"/>
    <col min="12575" max="12800" width="9" style="1"/>
    <col min="12801" max="12801" width="0.625" style="1" customWidth="1"/>
    <col min="12802" max="12802" width="25.25" style="1" customWidth="1"/>
    <col min="12803" max="12803" width="20.625" style="1" customWidth="1"/>
    <col min="12804" max="12808" width="2" style="1" customWidth="1"/>
    <col min="12809" max="12825" width="1.625" style="1" customWidth="1"/>
    <col min="12826" max="12828" width="8.625" style="1" customWidth="1"/>
    <col min="12829" max="12829" width="9.25" style="1" customWidth="1"/>
    <col min="12830" max="12830" width="10.125" style="1" customWidth="1"/>
    <col min="12831" max="13056" width="9" style="1"/>
    <col min="13057" max="13057" width="0.625" style="1" customWidth="1"/>
    <col min="13058" max="13058" width="25.25" style="1" customWidth="1"/>
    <col min="13059" max="13059" width="20.625" style="1" customWidth="1"/>
    <col min="13060" max="13064" width="2" style="1" customWidth="1"/>
    <col min="13065" max="13081" width="1.625" style="1" customWidth="1"/>
    <col min="13082" max="13084" width="8.625" style="1" customWidth="1"/>
    <col min="13085" max="13085" width="9.25" style="1" customWidth="1"/>
    <col min="13086" max="13086" width="10.125" style="1" customWidth="1"/>
    <col min="13087" max="13312" width="9" style="1"/>
    <col min="13313" max="13313" width="0.625" style="1" customWidth="1"/>
    <col min="13314" max="13314" width="25.25" style="1" customWidth="1"/>
    <col min="13315" max="13315" width="20.625" style="1" customWidth="1"/>
    <col min="13316" max="13320" width="2" style="1" customWidth="1"/>
    <col min="13321" max="13337" width="1.625" style="1" customWidth="1"/>
    <col min="13338" max="13340" width="8.625" style="1" customWidth="1"/>
    <col min="13341" max="13341" width="9.25" style="1" customWidth="1"/>
    <col min="13342" max="13342" width="10.125" style="1" customWidth="1"/>
    <col min="13343" max="13568" width="9" style="1"/>
    <col min="13569" max="13569" width="0.625" style="1" customWidth="1"/>
    <col min="13570" max="13570" width="25.25" style="1" customWidth="1"/>
    <col min="13571" max="13571" width="20.625" style="1" customWidth="1"/>
    <col min="13572" max="13576" width="2" style="1" customWidth="1"/>
    <col min="13577" max="13593" width="1.625" style="1" customWidth="1"/>
    <col min="13594" max="13596" width="8.625" style="1" customWidth="1"/>
    <col min="13597" max="13597" width="9.25" style="1" customWidth="1"/>
    <col min="13598" max="13598" width="10.125" style="1" customWidth="1"/>
    <col min="13599" max="13824" width="9" style="1"/>
    <col min="13825" max="13825" width="0.625" style="1" customWidth="1"/>
    <col min="13826" max="13826" width="25.25" style="1" customWidth="1"/>
    <col min="13827" max="13827" width="20.625" style="1" customWidth="1"/>
    <col min="13828" max="13832" width="2" style="1" customWidth="1"/>
    <col min="13833" max="13849" width="1.625" style="1" customWidth="1"/>
    <col min="13850" max="13852" width="8.625" style="1" customWidth="1"/>
    <col min="13853" max="13853" width="9.25" style="1" customWidth="1"/>
    <col min="13854" max="13854" width="10.125" style="1" customWidth="1"/>
    <col min="13855" max="14080" width="9" style="1"/>
    <col min="14081" max="14081" width="0.625" style="1" customWidth="1"/>
    <col min="14082" max="14082" width="25.25" style="1" customWidth="1"/>
    <col min="14083" max="14083" width="20.625" style="1" customWidth="1"/>
    <col min="14084" max="14088" width="2" style="1" customWidth="1"/>
    <col min="14089" max="14105" width="1.625" style="1" customWidth="1"/>
    <col min="14106" max="14108" width="8.625" style="1" customWidth="1"/>
    <col min="14109" max="14109" width="9.25" style="1" customWidth="1"/>
    <col min="14110" max="14110" width="10.125" style="1" customWidth="1"/>
    <col min="14111" max="14336" width="9" style="1"/>
    <col min="14337" max="14337" width="0.625" style="1" customWidth="1"/>
    <col min="14338" max="14338" width="25.25" style="1" customWidth="1"/>
    <col min="14339" max="14339" width="20.625" style="1" customWidth="1"/>
    <col min="14340" max="14344" width="2" style="1" customWidth="1"/>
    <col min="14345" max="14361" width="1.625" style="1" customWidth="1"/>
    <col min="14362" max="14364" width="8.625" style="1" customWidth="1"/>
    <col min="14365" max="14365" width="9.25" style="1" customWidth="1"/>
    <col min="14366" max="14366" width="10.125" style="1" customWidth="1"/>
    <col min="14367" max="14592" width="9" style="1"/>
    <col min="14593" max="14593" width="0.625" style="1" customWidth="1"/>
    <col min="14594" max="14594" width="25.25" style="1" customWidth="1"/>
    <col min="14595" max="14595" width="20.625" style="1" customWidth="1"/>
    <col min="14596" max="14600" width="2" style="1" customWidth="1"/>
    <col min="14601" max="14617" width="1.625" style="1" customWidth="1"/>
    <col min="14618" max="14620" width="8.625" style="1" customWidth="1"/>
    <col min="14621" max="14621" width="9.25" style="1" customWidth="1"/>
    <col min="14622" max="14622" width="10.125" style="1" customWidth="1"/>
    <col min="14623" max="14848" width="9" style="1"/>
    <col min="14849" max="14849" width="0.625" style="1" customWidth="1"/>
    <col min="14850" max="14850" width="25.25" style="1" customWidth="1"/>
    <col min="14851" max="14851" width="20.625" style="1" customWidth="1"/>
    <col min="14852" max="14856" width="2" style="1" customWidth="1"/>
    <col min="14857" max="14873" width="1.625" style="1" customWidth="1"/>
    <col min="14874" max="14876" width="8.625" style="1" customWidth="1"/>
    <col min="14877" max="14877" width="9.25" style="1" customWidth="1"/>
    <col min="14878" max="14878" width="10.125" style="1" customWidth="1"/>
    <col min="14879" max="15104" width="9" style="1"/>
    <col min="15105" max="15105" width="0.625" style="1" customWidth="1"/>
    <col min="15106" max="15106" width="25.25" style="1" customWidth="1"/>
    <col min="15107" max="15107" width="20.625" style="1" customWidth="1"/>
    <col min="15108" max="15112" width="2" style="1" customWidth="1"/>
    <col min="15113" max="15129" width="1.625" style="1" customWidth="1"/>
    <col min="15130" max="15132" width="8.625" style="1" customWidth="1"/>
    <col min="15133" max="15133" width="9.25" style="1" customWidth="1"/>
    <col min="15134" max="15134" width="10.125" style="1" customWidth="1"/>
    <col min="15135" max="15360" width="9" style="1"/>
    <col min="15361" max="15361" width="0.625" style="1" customWidth="1"/>
    <col min="15362" max="15362" width="25.25" style="1" customWidth="1"/>
    <col min="15363" max="15363" width="20.625" style="1" customWidth="1"/>
    <col min="15364" max="15368" width="2" style="1" customWidth="1"/>
    <col min="15369" max="15385" width="1.625" style="1" customWidth="1"/>
    <col min="15386" max="15388" width="8.625" style="1" customWidth="1"/>
    <col min="15389" max="15389" width="9.25" style="1" customWidth="1"/>
    <col min="15390" max="15390" width="10.125" style="1" customWidth="1"/>
    <col min="15391" max="15616" width="9" style="1"/>
    <col min="15617" max="15617" width="0.625" style="1" customWidth="1"/>
    <col min="15618" max="15618" width="25.25" style="1" customWidth="1"/>
    <col min="15619" max="15619" width="20.625" style="1" customWidth="1"/>
    <col min="15620" max="15624" width="2" style="1" customWidth="1"/>
    <col min="15625" max="15641" width="1.625" style="1" customWidth="1"/>
    <col min="15642" max="15644" width="8.625" style="1" customWidth="1"/>
    <col min="15645" max="15645" width="9.25" style="1" customWidth="1"/>
    <col min="15646" max="15646" width="10.125" style="1" customWidth="1"/>
    <col min="15647" max="15872" width="9" style="1"/>
    <col min="15873" max="15873" width="0.625" style="1" customWidth="1"/>
    <col min="15874" max="15874" width="25.25" style="1" customWidth="1"/>
    <col min="15875" max="15875" width="20.625" style="1" customWidth="1"/>
    <col min="15876" max="15880" width="2" style="1" customWidth="1"/>
    <col min="15881" max="15897" width="1.625" style="1" customWidth="1"/>
    <col min="15898" max="15900" width="8.625" style="1" customWidth="1"/>
    <col min="15901" max="15901" width="9.25" style="1" customWidth="1"/>
    <col min="15902" max="15902" width="10.125" style="1" customWidth="1"/>
    <col min="15903" max="16128" width="9" style="1"/>
    <col min="16129" max="16129" width="0.625" style="1" customWidth="1"/>
    <col min="16130" max="16130" width="25.25" style="1" customWidth="1"/>
    <col min="16131" max="16131" width="20.625" style="1" customWidth="1"/>
    <col min="16132" max="16136" width="2" style="1" customWidth="1"/>
    <col min="16137" max="16153" width="1.625" style="1" customWidth="1"/>
    <col min="16154" max="16156" width="8.625" style="1" customWidth="1"/>
    <col min="16157" max="16157" width="9.25" style="1" customWidth="1"/>
    <col min="16158" max="16158" width="10.125" style="1" customWidth="1"/>
    <col min="16159" max="16384" width="9" style="1"/>
  </cols>
  <sheetData>
    <row r="1" spans="2:30" x14ac:dyDescent="0.3">
      <c r="B1" s="171" t="s">
        <v>32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</row>
    <row r="2" spans="2:30" x14ac:dyDescent="0.3"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</row>
    <row r="3" spans="2:30" ht="24" customHeight="1" thickBot="1" x14ac:dyDescent="0.35">
      <c r="B3" s="33" t="s">
        <v>33</v>
      </c>
      <c r="C3" s="34" t="s">
        <v>34</v>
      </c>
      <c r="D3" s="173" t="s">
        <v>35</v>
      </c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34" t="s">
        <v>2</v>
      </c>
      <c r="AA3" s="34" t="s">
        <v>4</v>
      </c>
      <c r="AB3" s="34" t="s">
        <v>36</v>
      </c>
      <c r="AC3" s="34" t="s">
        <v>37</v>
      </c>
      <c r="AD3" s="35" t="s">
        <v>38</v>
      </c>
    </row>
    <row r="4" spans="2:30" s="36" customFormat="1" ht="18.75" customHeight="1" thickTop="1" x14ac:dyDescent="0.3">
      <c r="B4" s="49" t="s">
        <v>81</v>
      </c>
      <c r="C4" s="80" t="s">
        <v>80</v>
      </c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4"/>
      <c r="Z4" s="50">
        <f>SUM(Z5:Z8)</f>
        <v>15079.2</v>
      </c>
      <c r="AA4" s="50">
        <f>SUM(AA5:AA8)</f>
        <v>48740</v>
      </c>
      <c r="AB4" s="50">
        <f>SUM(AB5:AB8)</f>
        <v>21743.4414</v>
      </c>
      <c r="AC4" s="50">
        <f>SUM(AC5:AC8)</f>
        <v>85562.641399999993</v>
      </c>
      <c r="AD4" s="51"/>
    </row>
    <row r="5" spans="2:30" ht="18.75" customHeight="1" x14ac:dyDescent="0.3">
      <c r="B5" s="79" t="s">
        <v>81</v>
      </c>
      <c r="C5" s="81" t="s">
        <v>82</v>
      </c>
      <c r="D5" s="170">
        <v>83693000</v>
      </c>
      <c r="E5" s="167"/>
      <c r="F5" s="167"/>
      <c r="G5" s="167"/>
      <c r="H5" s="167"/>
      <c r="I5" s="167" t="s">
        <v>40</v>
      </c>
      <c r="J5" s="167"/>
      <c r="K5" s="167">
        <v>2598</v>
      </c>
      <c r="L5" s="167"/>
      <c r="M5" s="167"/>
      <c r="N5" s="42" t="s">
        <v>41</v>
      </c>
      <c r="O5" s="167" t="s">
        <v>42</v>
      </c>
      <c r="P5" s="167"/>
      <c r="Q5" s="167"/>
      <c r="R5" s="42"/>
      <c r="S5" s="42"/>
      <c r="T5" s="42"/>
      <c r="U5" s="42"/>
      <c r="V5" s="42"/>
      <c r="W5" s="42"/>
      <c r="X5" s="42"/>
      <c r="Y5" s="32"/>
      <c r="Z5" s="30"/>
      <c r="AA5" s="30"/>
      <c r="AB5" s="30">
        <f>D5*K5*0.0000001</f>
        <v>21743.4414</v>
      </c>
      <c r="AC5" s="27">
        <f>SUM(Z5:AB5)</f>
        <v>21743.4414</v>
      </c>
      <c r="AD5" s="31"/>
    </row>
    <row r="6" spans="2:30" ht="18.75" customHeight="1" x14ac:dyDescent="0.3">
      <c r="B6" s="28" t="s">
        <v>43</v>
      </c>
      <c r="C6" s="82" t="s">
        <v>44</v>
      </c>
      <c r="D6" s="168">
        <v>10.3</v>
      </c>
      <c r="E6" s="167"/>
      <c r="F6" s="167"/>
      <c r="G6" s="167"/>
      <c r="H6" s="42" t="s">
        <v>45</v>
      </c>
      <c r="I6" s="42" t="s">
        <v>41</v>
      </c>
      <c r="J6" s="167">
        <v>1220</v>
      </c>
      <c r="K6" s="167"/>
      <c r="L6" s="167"/>
      <c r="M6" s="167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2"/>
      <c r="Z6" s="30">
        <f>D6*J6</f>
        <v>12566</v>
      </c>
      <c r="AA6" s="30"/>
      <c r="AB6" s="30"/>
      <c r="AC6" s="27">
        <f>SUM(Z6:AB6)</f>
        <v>12566</v>
      </c>
      <c r="AD6" s="31" t="s">
        <v>39</v>
      </c>
    </row>
    <row r="7" spans="2:30" ht="18.75" customHeight="1" x14ac:dyDescent="0.3">
      <c r="B7" s="28" t="s">
        <v>46</v>
      </c>
      <c r="C7" s="82" t="s">
        <v>47</v>
      </c>
      <c r="D7" s="168">
        <v>20</v>
      </c>
      <c r="E7" s="167"/>
      <c r="F7" s="167"/>
      <c r="G7" s="167"/>
      <c r="H7" s="42" t="s">
        <v>48</v>
      </c>
      <c r="I7" s="42" t="s">
        <v>41</v>
      </c>
      <c r="J7" s="167">
        <f>Z6</f>
        <v>12566</v>
      </c>
      <c r="K7" s="167"/>
      <c r="L7" s="167"/>
      <c r="M7" s="167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32"/>
      <c r="Z7" s="30">
        <f>D7%*J7</f>
        <v>2513.2000000000003</v>
      </c>
      <c r="AA7" s="30"/>
      <c r="AB7" s="30"/>
      <c r="AC7" s="27">
        <f>SUM(Z7:AB7)</f>
        <v>2513.2000000000003</v>
      </c>
      <c r="AD7" s="31" t="s">
        <v>39</v>
      </c>
    </row>
    <row r="8" spans="2:30" ht="18.75" customHeight="1" x14ac:dyDescent="0.3">
      <c r="B8" s="28" t="s">
        <v>77</v>
      </c>
      <c r="C8" s="29" t="s">
        <v>39</v>
      </c>
      <c r="D8" s="169">
        <v>1</v>
      </c>
      <c r="E8" s="167"/>
      <c r="F8" s="167"/>
      <c r="G8" s="42" t="s">
        <v>10</v>
      </c>
      <c r="H8" s="42" t="s">
        <v>41</v>
      </c>
      <c r="I8" s="167">
        <v>233960</v>
      </c>
      <c r="J8" s="167"/>
      <c r="K8" s="167"/>
      <c r="L8" s="167"/>
      <c r="M8" s="42" t="s">
        <v>41</v>
      </c>
      <c r="N8" s="167" t="s">
        <v>49</v>
      </c>
      <c r="O8" s="167"/>
      <c r="P8" s="167"/>
      <c r="Q8" s="167"/>
      <c r="R8" s="167"/>
      <c r="S8" s="167"/>
      <c r="T8" s="167"/>
      <c r="U8" s="167"/>
      <c r="V8" s="167"/>
      <c r="W8" s="42"/>
      <c r="X8" s="42"/>
      <c r="Y8" s="32"/>
      <c r="Z8" s="30"/>
      <c r="AA8" s="30">
        <f>TRUNC(D8*I8*0.20833,0)</f>
        <v>48740</v>
      </c>
      <c r="AB8" s="30"/>
      <c r="AC8" s="27">
        <f>SUM(Z8:AB8)</f>
        <v>48740</v>
      </c>
      <c r="AD8" s="31" t="s">
        <v>39</v>
      </c>
    </row>
    <row r="9" spans="2:30" ht="18.75" customHeight="1" x14ac:dyDescent="0.3">
      <c r="B9" s="28"/>
      <c r="C9" s="29"/>
      <c r="D9" s="56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2"/>
      <c r="Z9" s="30"/>
      <c r="AA9" s="30"/>
      <c r="AB9" s="30"/>
      <c r="AC9" s="27"/>
      <c r="AD9" s="31"/>
    </row>
    <row r="10" spans="2:30" s="36" customFormat="1" ht="18.75" customHeight="1" x14ac:dyDescent="0.3">
      <c r="B10" s="49"/>
      <c r="C10" s="98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4"/>
      <c r="Z10" s="50"/>
      <c r="AA10" s="50"/>
      <c r="AB10" s="50"/>
      <c r="AC10" s="50"/>
      <c r="AD10" s="51"/>
    </row>
    <row r="11" spans="2:30" s="36" customFormat="1" ht="18.75" customHeight="1" x14ac:dyDescent="0.3">
      <c r="B11" s="79"/>
      <c r="C11" s="80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4"/>
      <c r="Z11" s="50"/>
      <c r="AA11" s="50"/>
      <c r="AB11" s="50"/>
      <c r="AC11" s="50"/>
      <c r="AD11" s="51"/>
    </row>
    <row r="12" spans="2:30" ht="18.75" customHeight="1" x14ac:dyDescent="0.3">
      <c r="C12" s="80"/>
      <c r="D12" s="170"/>
      <c r="E12" s="167"/>
      <c r="F12" s="167"/>
      <c r="G12" s="167"/>
      <c r="H12" s="167"/>
      <c r="I12" s="167"/>
      <c r="J12" s="167"/>
      <c r="K12" s="167"/>
      <c r="L12" s="167"/>
      <c r="M12" s="167"/>
      <c r="N12" s="42"/>
      <c r="O12" s="167"/>
      <c r="P12" s="167"/>
      <c r="Q12" s="167"/>
      <c r="R12" s="42"/>
      <c r="S12" s="42"/>
      <c r="T12" s="42"/>
      <c r="U12" s="42"/>
      <c r="V12" s="42"/>
      <c r="W12" s="42"/>
      <c r="X12" s="42"/>
      <c r="Y12" s="32"/>
      <c r="Z12" s="30"/>
      <c r="AA12" s="30"/>
      <c r="AB12" s="30"/>
      <c r="AC12" s="27"/>
      <c r="AD12" s="31"/>
    </row>
    <row r="13" spans="2:30" ht="18.75" customHeight="1" x14ac:dyDescent="0.3">
      <c r="B13" s="28"/>
      <c r="C13" s="82"/>
      <c r="D13" s="168"/>
      <c r="E13" s="167"/>
      <c r="F13" s="167"/>
      <c r="G13" s="167"/>
      <c r="H13" s="42"/>
      <c r="I13" s="42"/>
      <c r="J13" s="167"/>
      <c r="K13" s="167"/>
      <c r="L13" s="167"/>
      <c r="M13" s="167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32"/>
      <c r="Z13" s="30"/>
      <c r="AA13" s="30"/>
      <c r="AB13" s="30"/>
      <c r="AC13" s="27"/>
      <c r="AD13" s="31"/>
    </row>
    <row r="14" spans="2:30" ht="18.75" customHeight="1" x14ac:dyDescent="0.3">
      <c r="B14" s="28"/>
      <c r="C14" s="82"/>
      <c r="D14" s="168"/>
      <c r="E14" s="167"/>
      <c r="F14" s="167"/>
      <c r="G14" s="167"/>
      <c r="H14" s="42"/>
      <c r="I14" s="42"/>
      <c r="J14" s="167"/>
      <c r="K14" s="167"/>
      <c r="L14" s="167"/>
      <c r="M14" s="167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32"/>
      <c r="Z14" s="30"/>
      <c r="AA14" s="30"/>
      <c r="AB14" s="30"/>
      <c r="AC14" s="27"/>
      <c r="AD14" s="31"/>
    </row>
    <row r="15" spans="2:30" ht="18.75" customHeight="1" x14ac:dyDescent="0.3">
      <c r="B15" s="28"/>
      <c r="C15" s="82"/>
      <c r="D15" s="169"/>
      <c r="E15" s="167"/>
      <c r="F15" s="167"/>
      <c r="G15" s="42"/>
      <c r="H15" s="42"/>
      <c r="I15" s="167" t="s">
        <v>72</v>
      </c>
      <c r="J15" s="167"/>
      <c r="K15" s="167"/>
      <c r="L15" s="167"/>
      <c r="M15" s="42"/>
      <c r="N15" s="167"/>
      <c r="O15" s="167"/>
      <c r="P15" s="167"/>
      <c r="Q15" s="167"/>
      <c r="R15" s="167"/>
      <c r="S15" s="167"/>
      <c r="T15" s="167"/>
      <c r="U15" s="167"/>
      <c r="V15" s="167"/>
      <c r="W15" s="42"/>
      <c r="X15" s="42"/>
      <c r="Y15" s="32"/>
      <c r="Z15" s="30"/>
      <c r="AA15" s="30"/>
      <c r="AB15" s="30"/>
      <c r="AC15" s="27"/>
      <c r="AD15" s="31"/>
    </row>
    <row r="16" spans="2:30" ht="18.75" customHeight="1" x14ac:dyDescent="0.3">
      <c r="B16" s="28"/>
      <c r="C16" s="29"/>
      <c r="D16" s="56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32"/>
      <c r="Z16" s="30"/>
      <c r="AA16" s="30"/>
      <c r="AB16" s="30"/>
      <c r="AC16" s="27"/>
      <c r="AD16" s="31"/>
    </row>
    <row r="17" spans="2:32" s="36" customFormat="1" ht="18.75" customHeight="1" x14ac:dyDescent="0.3">
      <c r="B17" s="49"/>
      <c r="C17" s="98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50"/>
      <c r="AA17" s="50"/>
      <c r="AB17" s="50"/>
      <c r="AC17" s="50"/>
      <c r="AD17" s="51"/>
    </row>
    <row r="18" spans="2:32" s="36" customFormat="1" ht="18.75" customHeight="1" x14ac:dyDescent="0.3">
      <c r="B18" s="86"/>
      <c r="C18" s="80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0"/>
      <c r="AA18" s="50"/>
      <c r="AB18" s="50"/>
      <c r="AC18" s="50"/>
      <c r="AD18" s="51"/>
    </row>
    <row r="19" spans="2:32" ht="18.75" customHeight="1" x14ac:dyDescent="0.3">
      <c r="B19" s="79"/>
      <c r="C19" s="81"/>
      <c r="D19" s="170"/>
      <c r="E19" s="167"/>
      <c r="F19" s="167"/>
      <c r="G19" s="167"/>
      <c r="H19" s="167"/>
      <c r="I19" s="167"/>
      <c r="J19" s="167"/>
      <c r="K19" s="167"/>
      <c r="L19" s="167"/>
      <c r="M19" s="167"/>
      <c r="N19" s="42"/>
      <c r="O19" s="167"/>
      <c r="P19" s="167"/>
      <c r="Q19" s="167"/>
      <c r="R19" s="42"/>
      <c r="S19" s="42"/>
      <c r="T19" s="42"/>
      <c r="U19" s="42"/>
      <c r="V19" s="42"/>
      <c r="W19" s="42"/>
      <c r="X19" s="42"/>
      <c r="Y19" s="32"/>
      <c r="Z19" s="30"/>
      <c r="AA19" s="30"/>
      <c r="AB19" s="30"/>
      <c r="AC19" s="27"/>
      <c r="AD19" s="31"/>
      <c r="AF19" s="36"/>
    </row>
    <row r="20" spans="2:32" ht="18.75" customHeight="1" x14ac:dyDescent="0.3">
      <c r="B20" s="79"/>
      <c r="C20" s="80"/>
      <c r="D20" s="170"/>
      <c r="E20" s="167"/>
      <c r="F20" s="167"/>
      <c r="G20" s="167"/>
      <c r="H20" s="167"/>
      <c r="I20" s="167"/>
      <c r="J20" s="167"/>
      <c r="K20" s="167"/>
      <c r="L20" s="167"/>
      <c r="M20" s="167"/>
      <c r="N20" s="42"/>
      <c r="O20" s="167"/>
      <c r="P20" s="167"/>
      <c r="Q20" s="167"/>
      <c r="R20" s="42"/>
      <c r="S20" s="42"/>
      <c r="T20" s="42"/>
      <c r="U20" s="42"/>
      <c r="V20" s="42"/>
      <c r="W20" s="42"/>
      <c r="X20" s="42"/>
      <c r="Y20" s="32"/>
      <c r="Z20" s="30"/>
      <c r="AA20" s="30"/>
      <c r="AB20" s="30"/>
      <c r="AC20" s="27"/>
      <c r="AD20" s="31"/>
    </row>
    <row r="21" spans="2:32" ht="18.75" customHeight="1" x14ac:dyDescent="0.3">
      <c r="B21" s="28"/>
      <c r="C21" s="82"/>
      <c r="D21" s="168"/>
      <c r="E21" s="167"/>
      <c r="F21" s="167"/>
      <c r="G21" s="167"/>
      <c r="H21" s="42"/>
      <c r="I21" s="42"/>
      <c r="J21" s="167"/>
      <c r="K21" s="167"/>
      <c r="L21" s="167"/>
      <c r="M21" s="167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32"/>
      <c r="Z21" s="30"/>
      <c r="AA21" s="30"/>
      <c r="AB21" s="30"/>
      <c r="AC21" s="27"/>
      <c r="AD21" s="31"/>
    </row>
    <row r="22" spans="2:32" ht="18.75" customHeight="1" x14ac:dyDescent="0.3">
      <c r="B22" s="28"/>
      <c r="C22" s="82"/>
      <c r="D22" s="168"/>
      <c r="E22" s="167"/>
      <c r="F22" s="167"/>
      <c r="G22" s="167"/>
      <c r="H22" s="42"/>
      <c r="I22" s="42"/>
      <c r="J22" s="167"/>
      <c r="K22" s="167"/>
      <c r="L22" s="167"/>
      <c r="M22" s="167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32"/>
      <c r="Z22" s="30"/>
      <c r="AA22" s="30"/>
      <c r="AB22" s="30"/>
      <c r="AC22" s="27"/>
      <c r="AD22" s="31"/>
    </row>
    <row r="23" spans="2:32" ht="18.75" customHeight="1" x14ac:dyDescent="0.3">
      <c r="B23" s="28"/>
      <c r="C23" s="29"/>
      <c r="D23" s="169"/>
      <c r="E23" s="167"/>
      <c r="F23" s="167"/>
      <c r="G23" s="42"/>
      <c r="H23" s="42"/>
      <c r="I23" s="167"/>
      <c r="J23" s="167"/>
      <c r="K23" s="167"/>
      <c r="L23" s="167"/>
      <c r="M23" s="42"/>
      <c r="N23" s="167"/>
      <c r="O23" s="167"/>
      <c r="P23" s="167"/>
      <c r="Q23" s="167"/>
      <c r="R23" s="167"/>
      <c r="S23" s="167"/>
      <c r="T23" s="167"/>
      <c r="U23" s="167"/>
      <c r="V23" s="167"/>
      <c r="W23" s="42"/>
      <c r="X23" s="42"/>
      <c r="Y23" s="32"/>
      <c r="Z23" s="30"/>
      <c r="AA23" s="30"/>
      <c r="AB23" s="30"/>
      <c r="AC23" s="27"/>
      <c r="AD23" s="31"/>
    </row>
    <row r="24" spans="2:32" ht="18.75" customHeight="1" x14ac:dyDescent="0.3">
      <c r="B24" s="28"/>
      <c r="C24" s="29"/>
      <c r="D24" s="168"/>
      <c r="E24" s="167"/>
      <c r="F24" s="167"/>
      <c r="G24" s="167"/>
      <c r="H24" s="42"/>
      <c r="I24" s="42"/>
      <c r="J24" s="167"/>
      <c r="K24" s="167"/>
      <c r="L24" s="167"/>
      <c r="M24" s="167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32"/>
      <c r="Z24" s="30"/>
      <c r="AA24" s="30"/>
      <c r="AB24" s="30"/>
      <c r="AC24" s="27"/>
      <c r="AD24" s="31"/>
    </row>
    <row r="25" spans="2:32" ht="18.75" customHeight="1" x14ac:dyDescent="0.3">
      <c r="B25" s="99"/>
      <c r="C25" s="100"/>
      <c r="D25" s="101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3"/>
      <c r="Z25" s="104"/>
      <c r="AA25" s="104"/>
      <c r="AB25" s="104"/>
      <c r="AC25" s="105"/>
      <c r="AD25" s="106"/>
    </row>
    <row r="26" spans="2:32" ht="18.75" customHeight="1" x14ac:dyDescent="0.3">
      <c r="B26" s="45"/>
      <c r="C26" s="45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6"/>
      <c r="AA26" s="46"/>
      <c r="AB26" s="46"/>
      <c r="AC26" s="48"/>
      <c r="AD26" s="45"/>
    </row>
    <row r="27" spans="2:32" ht="18.75" customHeight="1" x14ac:dyDescent="0.3">
      <c r="B27" s="45"/>
      <c r="C27" s="45"/>
      <c r="D27" s="4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6"/>
      <c r="AA27" s="46"/>
      <c r="AB27" s="46"/>
      <c r="AC27" s="48"/>
      <c r="AD27" s="45"/>
    </row>
    <row r="28" spans="2:32" ht="18.75" customHeight="1" x14ac:dyDescent="0.3">
      <c r="B28" s="45"/>
      <c r="C28" s="45"/>
      <c r="D28" s="4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6"/>
      <c r="AA28" s="46"/>
      <c r="AB28" s="46"/>
      <c r="AC28" s="48"/>
      <c r="AD28" s="45"/>
    </row>
    <row r="29" spans="2:32" ht="18.75" customHeight="1" x14ac:dyDescent="0.3">
      <c r="B29" s="45"/>
      <c r="C29" s="45"/>
      <c r="D29" s="4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6"/>
      <c r="AA29" s="46"/>
      <c r="AB29" s="46"/>
      <c r="AC29" s="48"/>
      <c r="AD29" s="45"/>
    </row>
    <row r="30" spans="2:32" ht="18.75" customHeight="1" x14ac:dyDescent="0.3">
      <c r="B30" s="45"/>
      <c r="C30" s="45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6"/>
      <c r="AA30" s="46"/>
      <c r="AB30" s="46"/>
      <c r="AC30" s="48"/>
      <c r="AD30" s="45"/>
    </row>
  </sheetData>
  <mergeCells count="41">
    <mergeCell ref="D21:G21"/>
    <mergeCell ref="J21:M21"/>
    <mergeCell ref="D22:G22"/>
    <mergeCell ref="J22:M22"/>
    <mergeCell ref="D23:F23"/>
    <mergeCell ref="I23:L23"/>
    <mergeCell ref="D20:H20"/>
    <mergeCell ref="I20:J20"/>
    <mergeCell ref="K20:M20"/>
    <mergeCell ref="O20:Q20"/>
    <mergeCell ref="D19:H19"/>
    <mergeCell ref="I19:J19"/>
    <mergeCell ref="K19:M19"/>
    <mergeCell ref="O19:Q19"/>
    <mergeCell ref="D14:G14"/>
    <mergeCell ref="J14:M14"/>
    <mergeCell ref="D15:F15"/>
    <mergeCell ref="I15:L15"/>
    <mergeCell ref="N15:V15"/>
    <mergeCell ref="B1:AD2"/>
    <mergeCell ref="D3:Y3"/>
    <mergeCell ref="D5:H5"/>
    <mergeCell ref="I5:J5"/>
    <mergeCell ref="K5:M5"/>
    <mergeCell ref="O5:Q5"/>
    <mergeCell ref="N23:V23"/>
    <mergeCell ref="D24:G24"/>
    <mergeCell ref="J24:M24"/>
    <mergeCell ref="J6:M6"/>
    <mergeCell ref="D7:G7"/>
    <mergeCell ref="J7:M7"/>
    <mergeCell ref="D8:F8"/>
    <mergeCell ref="I8:L8"/>
    <mergeCell ref="D12:H12"/>
    <mergeCell ref="I12:J12"/>
    <mergeCell ref="K12:M12"/>
    <mergeCell ref="O12:Q12"/>
    <mergeCell ref="N8:V8"/>
    <mergeCell ref="D6:G6"/>
    <mergeCell ref="D13:G13"/>
    <mergeCell ref="J13:M1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산출근거</vt:lpstr>
      <vt:lpstr>일위대가목록</vt:lpstr>
      <vt:lpstr>일위대가표</vt:lpstr>
      <vt:lpstr>기계경비</vt:lpstr>
      <vt:lpstr>기계경비!Print_Area</vt:lpstr>
      <vt:lpstr>산출근거!Print_Area</vt:lpstr>
      <vt:lpstr>일위대가목록!Print_Area</vt:lpstr>
      <vt:lpstr>일위대가표!Print_Area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2024-04-11T03:37:32Z</cp:lastPrinted>
  <dcterms:created xsi:type="dcterms:W3CDTF">2024-03-28T03:31:31Z</dcterms:created>
  <dcterms:modified xsi:type="dcterms:W3CDTF">2024-12-26T17:21:02Z</dcterms:modified>
</cp:coreProperties>
</file>